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ahq.sharepoint.com/sites/Advocacy/Shared Documents/PAC and BGF/Affiliates/REPORTS/2021/"/>
    </mc:Choice>
  </mc:AlternateContent>
  <xr:revisionPtr revIDLastSave="0" documentId="8_{866E58A4-17AE-4F8C-9776-A7B6CF0BFF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AAFAIRSHAREREPORT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" i="1" l="1"/>
  <c r="E50" i="1"/>
  <c r="E139" i="1"/>
  <c r="D106" i="1"/>
  <c r="D107" i="1"/>
  <c r="D108" i="1"/>
  <c r="D110" i="1"/>
  <c r="E56" i="1"/>
  <c r="E144" i="1"/>
  <c r="E132" i="1"/>
  <c r="E125" i="1"/>
  <c r="E113" i="1"/>
  <c r="E95" i="1"/>
  <c r="E90" i="1"/>
  <c r="E85" i="1"/>
  <c r="E83" i="1"/>
  <c r="E81" i="1"/>
  <c r="E80" i="1"/>
  <c r="E72" i="1"/>
  <c r="E71" i="1"/>
  <c r="E65" i="1"/>
  <c r="E64" i="1"/>
  <c r="E59" i="1"/>
  <c r="E55" i="1"/>
  <c r="E53" i="1"/>
  <c r="E52" i="1"/>
  <c r="E49" i="1"/>
  <c r="E44" i="1"/>
  <c r="E43" i="1"/>
  <c r="E42" i="1"/>
  <c r="E29" i="1"/>
  <c r="E19" i="1"/>
  <c r="E16" i="1"/>
  <c r="E8" i="1"/>
  <c r="B57" i="1"/>
  <c r="D57" i="1" s="1"/>
  <c r="B157" i="1"/>
  <c r="D157" i="1" s="1"/>
  <c r="B141" i="1"/>
  <c r="D141" i="1" s="1"/>
  <c r="B101" i="1"/>
  <c r="E101" i="1" s="1"/>
  <c r="B139" i="1"/>
  <c r="B109" i="1"/>
  <c r="D109" i="1" s="1"/>
  <c r="B94" i="1"/>
  <c r="D94" i="1" s="1"/>
  <c r="B27" i="1"/>
  <c r="D27" i="1" s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36" i="1"/>
  <c r="D23" i="1"/>
  <c r="D24" i="1"/>
  <c r="D25" i="1"/>
  <c r="D26" i="1"/>
  <c r="D28" i="1"/>
  <c r="D29" i="1"/>
  <c r="D30" i="1"/>
  <c r="D31" i="1"/>
  <c r="D32" i="1"/>
  <c r="D33" i="1"/>
  <c r="D22" i="1"/>
  <c r="D14" i="1"/>
  <c r="D15" i="1"/>
  <c r="D16" i="1"/>
  <c r="D17" i="1"/>
  <c r="D18" i="1"/>
  <c r="D19" i="1"/>
  <c r="D13" i="1"/>
  <c r="D5" i="1"/>
  <c r="D6" i="1"/>
  <c r="D7" i="1"/>
  <c r="D8" i="1"/>
  <c r="D4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5" i="1"/>
  <c r="D96" i="1"/>
  <c r="D97" i="1"/>
  <c r="D98" i="1"/>
  <c r="D99" i="1"/>
  <c r="D100" i="1"/>
  <c r="D102" i="1"/>
  <c r="D103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2" i="1"/>
  <c r="D143" i="1"/>
  <c r="D144" i="1"/>
  <c r="D148" i="1"/>
  <c r="D149" i="1"/>
  <c r="D150" i="1"/>
  <c r="D151" i="1"/>
  <c r="D152" i="1"/>
  <c r="D153" i="1"/>
  <c r="D154" i="1"/>
  <c r="D155" i="1"/>
  <c r="D156" i="1"/>
  <c r="D63" i="1"/>
  <c r="D101" i="1" l="1"/>
  <c r="E94" i="1"/>
  <c r="E157" i="1"/>
  <c r="E109" i="1"/>
  <c r="E27" i="1"/>
</calcChain>
</file>

<file path=xl/sharedStrings.xml><?xml version="1.0" encoding="utf-8"?>
<sst xmlns="http://schemas.openxmlformats.org/spreadsheetml/2006/main" count="187" uniqueCount="152">
  <si>
    <t>National Apartment Association Current Status by Region and Affiliate - 2021</t>
  </si>
  <si>
    <t/>
  </si>
  <si>
    <t>2021
Contributions</t>
  </si>
  <si>
    <t>PAC Fair share Goal</t>
  </si>
  <si>
    <t>%PAC Fair share</t>
  </si>
  <si>
    <t>Region 01</t>
  </si>
  <si>
    <t>Apartment &amp; Office Building Association (AOBA)</t>
  </si>
  <si>
    <t>Delaware Apartment Association</t>
  </si>
  <si>
    <t>Maryland Multi-Housing Association Inc.</t>
  </si>
  <si>
    <t>Pennsylvania Apartment Association</t>
  </si>
  <si>
    <t>Virginia Apartment &amp; Management Association</t>
  </si>
  <si>
    <t>West Virginia Apartment Association</t>
  </si>
  <si>
    <t>Region 02</t>
  </si>
  <si>
    <t>Apartment Association of New Hampshire</t>
  </si>
  <si>
    <t>Connecticut Apartment Association</t>
  </si>
  <si>
    <t>Maine Apartment Association</t>
  </si>
  <si>
    <t>Massachusetts Apartment Association</t>
  </si>
  <si>
    <t>New Jersey Apartment Association</t>
  </si>
  <si>
    <t>New York Capital Region Apartment Association</t>
  </si>
  <si>
    <t>Rhode Island Apartment Association</t>
  </si>
  <si>
    <t>The Associated Builders and Owners of NY (ABO)</t>
  </si>
  <si>
    <t>Region 03</t>
  </si>
  <si>
    <t>Apartment Owners &amp; Managers Association of Wisconsin</t>
  </si>
  <si>
    <t>Central Wisconsin Apartment Association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</si>
  <si>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</si>
  <si>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</si>
  <si>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</si>
  <si>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</si>
  <si>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</si>
  <si>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</si>
  <si>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</si>
  <si>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</si>
  <si>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</si>
  <si>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</si>
  <si>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</si>
  <si>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</si>
  <si>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</si>
  <si>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</si>
  <si>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</si>
  <si>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</si>
  <si>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</si>
  <si>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</si>
  <si>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</si>
  <si>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</si>
  <si>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</si>
  <si>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</si>
  <si>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Greater Charlotte Apartment Association</t>
  </si>
  <si>
    <t xml:space="preserve">Greater Fayetteville Apartment Association </t>
  </si>
  <si>
    <t>Greater Lexington Apartment Association</t>
  </si>
  <si>
    <t>Greater Nashville Apartment Association</t>
  </si>
  <si>
    <t>Greenville Area Property Managers Association</t>
  </si>
  <si>
    <t>Louisville Apartment Association</t>
  </si>
  <si>
    <t>Lowcountry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</si>
  <si>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</si>
  <si>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</si>
  <si>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</si>
  <si>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</si>
  <si>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</si>
  <si>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</si>
  <si>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</si>
  <si>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</si>
  <si>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</si>
  <si>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</si>
  <si>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</si>
  <si>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</si>
  <si>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</si>
  <si>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Arkansas Apartment Association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</si>
  <si>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</si>
  <si>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</si>
  <si>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</si>
  <si>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</si>
  <si>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Northwest Arkansas Apartment Association</t>
  </si>
  <si>
    <t>Oklahoma State Apartment Association</t>
  </si>
  <si>
    <t>Saint Louis Apartment Association</t>
  </si>
  <si>
    <t>Tulsa Apartment Association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</si>
  <si>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</si>
  <si>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</si>
  <si>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</si>
  <si>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</si>
  <si>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</si>
  <si>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</si>
  <si>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</si>
  <si>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</si>
  <si>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</si>
  <si>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</si>
  <si>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</si>
  <si>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</si>
  <si>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</si>
  <si>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</si>
  <si>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</si>
  <si>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</si>
  <si>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</si>
  <si>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</si>
  <si>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</si>
  <si>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</si>
  <si>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</si>
  <si>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</si>
  <si>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</si>
  <si>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</si>
  <si>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Tyler Apartment Association</t>
  </si>
  <si>
    <t>Victoria Apartment Association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</si>
  <si>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</si>
  <si>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</si>
  <si>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</si>
  <si>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</si>
  <si>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</si>
  <si>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</si>
  <si>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</si>
  <si>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</si>
  <si>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</si>
  <si>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</si>
  <si>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</si>
  <si>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</si>
  <si>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</si>
  <si>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</si>
  <si>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</si>
  <si>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</si>
  <si>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</si>
  <si>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</si>
  <si>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</si>
  <si>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</si>
  <si>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</si>
  <si>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Bay County Multi-Housing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</si>
  <si>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</si>
  <si>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</si>
  <si>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</si>
  <si>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</si>
  <si>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</si>
  <si>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</si>
  <si>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</si>
  <si>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</si>
  <si>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</si>
  <si>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</si>
  <si>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</si>
  <si>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</si>
  <si>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</si>
  <si>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</si>
  <si>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</si>
  <si>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</si>
  <si>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Tri-City Apartment Association (FL)</t>
  </si>
  <si>
    <t>Region 10</t>
  </si>
  <si>
    <t>Apartment Association of Greater Los Angeles</t>
  </si>
  <si>
    <t>Apartment Association of Orange County</t>
  </si>
  <si>
    <t>Berkeley Property Owners Association</t>
  </si>
  <si>
    <t>California Rental Housing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</si>
  <si>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</si>
  <si>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</si>
  <si>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</si>
  <si>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</si>
  <si>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</si>
  <si>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</si>
  <si>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75% Affiliate Share Earned for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</si>
</sst>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[$-10409]#,##0%"/>
    <numFmt numFmtId="168" formatCode="&quot;$&quot;#,##0.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2" borderId="0" xfId="0" applyNumberFormat="1" applyFont="1" applyFill="1" applyBorder="1" applyAlignment="1">
      <alignment vertical="top" wrapText="1" readingOrder="1"/>
    </xf>
    <xf numFmtId="164" fontId="4" fillId="2" borderId="0" xfId="0" applyNumberFormat="1" applyFont="1" applyFill="1" applyBorder="1" applyAlignment="1">
      <alignment vertical="top" wrapText="1" readingOrder="1"/>
    </xf>
    <xf numFmtId="165" fontId="4" fillId="2" borderId="0" xfId="0" applyNumberFormat="1" applyFont="1" applyFill="1" applyBorder="1" applyAlignment="1">
      <alignment vertical="top" wrapText="1" readingOrder="1"/>
    </xf>
    <xf numFmtId="168" fontId="4" fillId="2" borderId="0" xfId="1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 readingOrder="1"/>
    </xf>
    <xf numFmtId="164" fontId="4" fillId="3" borderId="0" xfId="0" applyNumberFormat="1" applyFont="1" applyFill="1" applyBorder="1" applyAlignment="1">
      <alignment vertical="top" wrapText="1" readingOrder="1"/>
    </xf>
    <xf numFmtId="165" fontId="4" fillId="3" borderId="0" xfId="0" applyNumberFormat="1" applyFont="1" applyFill="1" applyBorder="1" applyAlignment="1">
      <alignment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9"/>
  <sheetViews>
    <sheetView showGridLines="0" tabSelected="1" topLeftCell="A16" workbookViewId="0">
      <selection activeCell="H149" sqref="H149"/>
    </sheetView>
  </sheetViews>
  <sheetFormatPr defaultRowHeight="14.5"/>
  <cols>
    <col min="1" max="1" width="26.453125" customWidth="1"/>
    <col min="2" max="2" width="12" customWidth="1"/>
    <col min="3" max="5" width="11.26953125" customWidth="1"/>
    <col min="6" max="6" width="0" hidden="1" customWidth="1"/>
  </cols>
  <sheetData>
    <row r="1" spans="1:5" ht="18" customHeight="1">
      <c r="A1" s="12" t="s">
        <v>0</v>
      </c>
      <c r="B1" s="13"/>
      <c r="C1" s="13"/>
      <c r="D1" s="13"/>
      <c r="E1" s="13"/>
    </row>
    <row r="2" spans="1:5" ht="31.5">
      <c r="A2" s="1" t="s">
        <v>1</v>
      </c>
      <c r="B2" s="1" t="s">
        <v>2</v>
      </c>
      <c r="C2" s="1" t="s">
        <v>3</v>
      </c>
      <c r="D2" s="1" t="s">
        <v>4</v>
      </c>
      <c r="E2" s="1" t="s">
        <v>151</v>
      </c>
    </row>
    <row r="3" spans="1:5">
      <c r="A3" s="2" t="s">
        <v>5</v>
      </c>
      <c r="B3" s="2" t="s">
        <v>1</v>
      </c>
      <c r="C3" s="2" t="s">
        <v>1</v>
      </c>
      <c r="D3" s="2" t="s">
        <v>1</v>
      </c>
      <c r="E3" s="2" t="s">
        <v>1</v>
      </c>
    </row>
    <row r="4" spans="1:5" ht="20">
      <c r="A4" s="3" t="s">
        <v>6</v>
      </c>
      <c r="B4" s="4">
        <v>2350</v>
      </c>
      <c r="C4" s="4">
        <v>15000</v>
      </c>
      <c r="D4" s="7">
        <f>SUM(B4/C4)</f>
        <v>0.15666666666666668</v>
      </c>
      <c r="E4" s="4">
        <v>0</v>
      </c>
    </row>
    <row r="5" spans="1:5" ht="20">
      <c r="A5" s="3" t="s">
        <v>7</v>
      </c>
      <c r="B5" s="3"/>
      <c r="C5" s="4">
        <v>2246.65</v>
      </c>
      <c r="D5" s="7">
        <f t="shared" ref="D5:D8" si="0">SUM(B5/C5)</f>
        <v>0</v>
      </c>
      <c r="E5" s="3"/>
    </row>
    <row r="6" spans="1:5" ht="20">
      <c r="A6" s="3" t="s">
        <v>8</v>
      </c>
      <c r="B6" s="4">
        <v>50</v>
      </c>
      <c r="C6" s="4">
        <v>11505.8</v>
      </c>
      <c r="D6" s="7">
        <f t="shared" si="0"/>
        <v>4.345634375706166E-3</v>
      </c>
      <c r="E6" s="4">
        <v>0</v>
      </c>
    </row>
    <row r="7" spans="1:5" ht="20">
      <c r="A7" s="18" t="s">
        <v>9</v>
      </c>
      <c r="B7" s="19">
        <v>12150</v>
      </c>
      <c r="C7" s="19">
        <v>15000</v>
      </c>
      <c r="D7" s="20">
        <f t="shared" si="0"/>
        <v>0.81</v>
      </c>
      <c r="E7" s="19">
        <v>0</v>
      </c>
    </row>
    <row r="8" spans="1:5" ht="20">
      <c r="A8" s="14" t="s">
        <v>10</v>
      </c>
      <c r="B8" s="15">
        <v>22525</v>
      </c>
      <c r="C8" s="15">
        <v>15000</v>
      </c>
      <c r="D8" s="16">
        <f t="shared" si="0"/>
        <v>1.5016666666666667</v>
      </c>
      <c r="E8" s="15">
        <f>SUM((B8-C8)*0.75)</f>
        <v>5643.75</v>
      </c>
    </row>
    <row r="9" spans="1:5" ht="20">
      <c r="A9" s="3" t="s">
        <v>11</v>
      </c>
      <c r="B9" s="3"/>
      <c r="C9" s="4">
        <v>750</v>
      </c>
      <c r="D9" s="3"/>
      <c r="E9" s="3"/>
    </row>
    <row r="10" spans="1:5" s="11" customFormat="1">
      <c r="A10" s="3"/>
      <c r="B10" s="3"/>
      <c r="C10" s="4"/>
      <c r="D10" s="3"/>
      <c r="E10" s="3"/>
    </row>
    <row r="11" spans="1:5">
      <c r="A11" s="2" t="s">
        <v>12</v>
      </c>
      <c r="B11" s="2" t="s">
        <v>1</v>
      </c>
      <c r="C11" s="2" t="s">
        <v>1</v>
      </c>
      <c r="D11" s="2" t="s">
        <v>1</v>
      </c>
      <c r="E11" s="2" t="s">
        <v>1</v>
      </c>
    </row>
    <row r="12" spans="1:5" ht="20">
      <c r="A12" s="3" t="s">
        <v>13</v>
      </c>
      <c r="B12" s="3"/>
      <c r="C12" s="4">
        <v>769.55</v>
      </c>
      <c r="D12" s="3"/>
      <c r="E12" s="3"/>
    </row>
    <row r="13" spans="1:5" ht="20">
      <c r="A13" s="3" t="s">
        <v>14</v>
      </c>
      <c r="B13" s="4">
        <v>325</v>
      </c>
      <c r="C13" s="4">
        <v>3503.5</v>
      </c>
      <c r="D13" s="7">
        <f>SUM(B13/C13)</f>
        <v>9.2764378478664186E-2</v>
      </c>
      <c r="E13" s="4">
        <v>0</v>
      </c>
    </row>
    <row r="14" spans="1:5">
      <c r="A14" s="3" t="s">
        <v>15</v>
      </c>
      <c r="B14" s="3"/>
      <c r="C14" s="4">
        <v>750</v>
      </c>
      <c r="D14" s="7">
        <f>SUM(B14/C14)</f>
        <v>0</v>
      </c>
      <c r="E14" s="3"/>
    </row>
    <row r="15" spans="1:5" ht="20">
      <c r="A15" s="3" t="s">
        <v>16</v>
      </c>
      <c r="B15" s="4">
        <v>5200</v>
      </c>
      <c r="C15" s="4">
        <v>11919.65</v>
      </c>
      <c r="D15" s="7">
        <f>SUM(B15/C15)</f>
        <v>0.43625442022207028</v>
      </c>
      <c r="E15" s="4">
        <v>0</v>
      </c>
    </row>
    <row r="16" spans="1:5" ht="20">
      <c r="A16" s="14" t="s">
        <v>17</v>
      </c>
      <c r="B16" s="15">
        <v>19975</v>
      </c>
      <c r="C16" s="15">
        <v>11609</v>
      </c>
      <c r="D16" s="16">
        <f>SUM(B16/C16)</f>
        <v>1.7206477732793521</v>
      </c>
      <c r="E16" s="15">
        <f>SUM((B16-C16)*0.75)</f>
        <v>6274.5</v>
      </c>
    </row>
    <row r="17" spans="1:5" ht="20">
      <c r="A17" s="18" t="s">
        <v>18</v>
      </c>
      <c r="B17" s="19">
        <v>2125</v>
      </c>
      <c r="C17" s="19">
        <v>2678.75</v>
      </c>
      <c r="D17" s="20">
        <f>SUM(B17/C17)</f>
        <v>0.79328044797013531</v>
      </c>
      <c r="E17" s="19">
        <v>0</v>
      </c>
    </row>
    <row r="18" spans="1:5" ht="20">
      <c r="A18" s="3" t="s">
        <v>19</v>
      </c>
      <c r="B18" s="3"/>
      <c r="C18" s="4">
        <v>1019.15</v>
      </c>
      <c r="D18" s="7">
        <f>SUM(B18/C18)</f>
        <v>0</v>
      </c>
      <c r="E18" s="3"/>
    </row>
    <row r="19" spans="1:5" ht="20">
      <c r="A19" s="14" t="s">
        <v>20</v>
      </c>
      <c r="B19" s="15">
        <v>1725</v>
      </c>
      <c r="C19" s="15">
        <v>1609.05</v>
      </c>
      <c r="D19" s="16">
        <f>SUM(B19/C19)</f>
        <v>1.0720611540971381</v>
      </c>
      <c r="E19" s="15">
        <f>SUM((B19-C19)*0.75)</f>
        <v>86.962500000000034</v>
      </c>
    </row>
    <row r="20" spans="1:5">
      <c r="A20" s="5"/>
      <c r="B20" s="6"/>
      <c r="C20" s="6"/>
      <c r="D20" s="8"/>
      <c r="E20" s="6"/>
    </row>
    <row r="21" spans="1:5">
      <c r="A21" s="2" t="s">
        <v>21</v>
      </c>
      <c r="B21" s="2" t="s">
        <v>1</v>
      </c>
      <c r="C21" s="2" t="s">
        <v>1</v>
      </c>
      <c r="D21" s="2" t="s">
        <v>1</v>
      </c>
      <c r="E21" s="2" t="s">
        <v>1</v>
      </c>
    </row>
    <row r="22" spans="1:5" ht="20">
      <c r="A22" s="3" t="s">
        <v>22</v>
      </c>
      <c r="B22" s="3"/>
      <c r="C22" s="4">
        <v>4300.25</v>
      </c>
      <c r="D22" s="7">
        <f t="shared" ref="D22:D33" si="1">SUM(B22/C22)</f>
        <v>0</v>
      </c>
      <c r="E22" s="3"/>
    </row>
    <row r="23" spans="1:5" ht="20">
      <c r="A23" s="3" t="s">
        <v>23</v>
      </c>
      <c r="B23" s="3"/>
      <c r="C23" s="4">
        <v>750</v>
      </c>
      <c r="D23" s="7">
        <f t="shared" si="1"/>
        <v>0</v>
      </c>
      <c r="E23" s="3"/>
    </row>
    <row r="24" spans="1:5" ht="20">
      <c r="A24" s="3" t="s">
        <v>24</v>
      </c>
      <c r="B24" s="4">
        <v>8775.0400000000009</v>
      </c>
      <c r="C24" s="4">
        <v>15000</v>
      </c>
      <c r="D24" s="7">
        <f t="shared" si="1"/>
        <v>0.58500266666666667</v>
      </c>
      <c r="E24" s="4">
        <v>0</v>
      </c>
    </row>
    <row r="25" spans="1:5" ht="20">
      <c r="A25" s="3" t="s">
        <v>25</v>
      </c>
      <c r="B25" s="4">
        <v>575</v>
      </c>
      <c r="C25" s="4">
        <v>7190.2</v>
      </c>
      <c r="D25" s="7">
        <f t="shared" si="1"/>
        <v>7.9969959111012207E-2</v>
      </c>
      <c r="E25" s="4">
        <v>0</v>
      </c>
    </row>
    <row r="26" spans="1:5" ht="20">
      <c r="A26" s="14" t="s">
        <v>26</v>
      </c>
      <c r="B26" s="15">
        <v>4865</v>
      </c>
      <c r="C26" s="15">
        <v>4643.8</v>
      </c>
      <c r="D26" s="16">
        <f t="shared" si="1"/>
        <v>1.0476334036780224</v>
      </c>
      <c r="E26" s="15">
        <v>0</v>
      </c>
    </row>
    <row r="27" spans="1:5" ht="30">
      <c r="A27" s="14" t="s">
        <v>27</v>
      </c>
      <c r="B27" s="15">
        <f>SUM(9447.5+132.5)</f>
        <v>9580</v>
      </c>
      <c r="C27" s="15">
        <v>5992.15</v>
      </c>
      <c r="D27" s="16">
        <f t="shared" si="1"/>
        <v>1.5987583755413333</v>
      </c>
      <c r="E27" s="15">
        <f>SUM((B27-C27)*0.75)</f>
        <v>2690.8875000000003</v>
      </c>
    </row>
    <row r="28" spans="1:5" ht="20">
      <c r="A28" s="3" t="s">
        <v>28</v>
      </c>
      <c r="B28" s="4">
        <v>870</v>
      </c>
      <c r="C28" s="4">
        <v>3007.55</v>
      </c>
      <c r="D28" s="7">
        <f t="shared" si="1"/>
        <v>0.28927199880301241</v>
      </c>
      <c r="E28" s="4">
        <v>0</v>
      </c>
    </row>
    <row r="29" spans="1:5">
      <c r="A29" s="14" t="s">
        <v>29</v>
      </c>
      <c r="B29" s="15">
        <v>31425</v>
      </c>
      <c r="C29" s="15">
        <v>15000</v>
      </c>
      <c r="D29" s="16">
        <f t="shared" si="1"/>
        <v>2.0950000000000002</v>
      </c>
      <c r="E29" s="15">
        <f>SUM((B29-C29)*0.75)</f>
        <v>12318.75</v>
      </c>
    </row>
    <row r="30" spans="1:5" ht="20">
      <c r="A30" s="3" t="s">
        <v>30</v>
      </c>
      <c r="B30" s="4">
        <v>300</v>
      </c>
      <c r="C30" s="4">
        <v>9126.7999999999993</v>
      </c>
      <c r="D30" s="7">
        <f t="shared" si="1"/>
        <v>3.2870228338519526E-2</v>
      </c>
      <c r="E30" s="4">
        <v>0</v>
      </c>
    </row>
    <row r="31" spans="1:5" ht="20">
      <c r="A31" s="18" t="s">
        <v>31</v>
      </c>
      <c r="B31" s="19">
        <v>1935</v>
      </c>
      <c r="C31" s="19">
        <v>1986.6</v>
      </c>
      <c r="D31" s="20">
        <f t="shared" si="1"/>
        <v>0.97402597402597402</v>
      </c>
      <c r="E31" s="19">
        <v>0</v>
      </c>
    </row>
    <row r="32" spans="1:5" ht="20">
      <c r="A32" s="18" t="s">
        <v>32</v>
      </c>
      <c r="B32" s="19">
        <v>2945</v>
      </c>
      <c r="C32" s="19">
        <v>3938.55</v>
      </c>
      <c r="D32" s="20">
        <f t="shared" si="1"/>
        <v>0.74773711137347498</v>
      </c>
      <c r="E32" s="19">
        <v>0</v>
      </c>
    </row>
    <row r="33" spans="1:5" ht="20">
      <c r="A33" s="14" t="s">
        <v>33</v>
      </c>
      <c r="B33" s="15">
        <v>1775</v>
      </c>
      <c r="C33" s="15">
        <v>1750.75</v>
      </c>
      <c r="D33" s="16">
        <f t="shared" si="1"/>
        <v>1.0138512066257319</v>
      </c>
      <c r="E33" s="15">
        <v>0</v>
      </c>
    </row>
    <row r="34" spans="1:5">
      <c r="A34" s="5"/>
      <c r="B34" s="6"/>
      <c r="C34" s="6"/>
      <c r="D34" s="8"/>
      <c r="E34" s="6"/>
    </row>
    <row r="35" spans="1:5">
      <c r="A35" s="2" t="s">
        <v>34</v>
      </c>
      <c r="B35" s="2" t="s">
        <v>1</v>
      </c>
      <c r="C35" s="2" t="s">
        <v>1</v>
      </c>
      <c r="D35" s="2" t="s">
        <v>1</v>
      </c>
      <c r="E35" s="2" t="s">
        <v>1</v>
      </c>
    </row>
    <row r="36" spans="1:5" ht="20">
      <c r="A36" s="3" t="s">
        <v>35</v>
      </c>
      <c r="B36" s="3"/>
      <c r="C36" s="4">
        <v>1318.25</v>
      </c>
      <c r="D36" s="7">
        <f>SUM(B36/C36)</f>
        <v>0</v>
      </c>
      <c r="E36" s="3"/>
    </row>
    <row r="37" spans="1:5" ht="20">
      <c r="A37" s="14" t="s">
        <v>36</v>
      </c>
      <c r="B37" s="15">
        <v>2580</v>
      </c>
      <c r="C37" s="15">
        <v>2557.9499999999998</v>
      </c>
      <c r="D37" s="16">
        <f>SUM(B37/C37)</f>
        <v>1.0086201841318243</v>
      </c>
      <c r="E37" s="15">
        <v>8.44</v>
      </c>
    </row>
    <row r="38" spans="1:5" ht="20">
      <c r="A38" s="3" t="s">
        <v>37</v>
      </c>
      <c r="B38" s="4">
        <v>190</v>
      </c>
      <c r="C38" s="4">
        <v>1387.15</v>
      </c>
      <c r="D38" s="7">
        <f>SUM(B38/C38)</f>
        <v>0.13697148830335579</v>
      </c>
      <c r="E38" s="4">
        <v>0</v>
      </c>
    </row>
    <row r="39" spans="1:5" ht="20">
      <c r="A39" s="3" t="s">
        <v>38</v>
      </c>
      <c r="B39" s="4">
        <v>725</v>
      </c>
      <c r="C39" s="4">
        <v>3825.45</v>
      </c>
      <c r="D39" s="7">
        <f>SUM(B39/C39)</f>
        <v>0.18952018716752278</v>
      </c>
      <c r="E39" s="4">
        <v>0</v>
      </c>
    </row>
    <row r="40" spans="1:5" ht="20">
      <c r="A40" s="3" t="s">
        <v>39</v>
      </c>
      <c r="B40" s="4">
        <v>460</v>
      </c>
      <c r="C40" s="4">
        <v>943.9</v>
      </c>
      <c r="D40" s="7">
        <f>SUM(B40/C40)</f>
        <v>0.48733976056785677</v>
      </c>
      <c r="E40" s="4">
        <v>0</v>
      </c>
    </row>
    <row r="41" spans="1:5">
      <c r="A41" s="3" t="s">
        <v>40</v>
      </c>
      <c r="B41" s="3"/>
      <c r="C41" s="4">
        <v>750</v>
      </c>
      <c r="D41" s="7">
        <f>SUM(B41/C41)</f>
        <v>0</v>
      </c>
      <c r="E41" s="3"/>
    </row>
    <row r="42" spans="1:5">
      <c r="A42" s="14" t="s">
        <v>41</v>
      </c>
      <c r="B42" s="15">
        <v>18875</v>
      </c>
      <c r="C42" s="15">
        <v>15000</v>
      </c>
      <c r="D42" s="16">
        <f>SUM(B42/C42)</f>
        <v>1.2583333333333333</v>
      </c>
      <c r="E42" s="15">
        <f>SUM((B42-C42)*0.75)</f>
        <v>2906.25</v>
      </c>
    </row>
    <row r="43" spans="1:5" ht="20">
      <c r="A43" s="14" t="s">
        <v>42</v>
      </c>
      <c r="B43" s="15">
        <v>5602</v>
      </c>
      <c r="C43" s="15">
        <v>3389.5</v>
      </c>
      <c r="D43" s="16">
        <f>SUM(B43/C43)</f>
        <v>1.6527511432364657</v>
      </c>
      <c r="E43" s="15">
        <f>SUM((B43-C43)*0.75)</f>
        <v>1659.375</v>
      </c>
    </row>
    <row r="44" spans="1:5" ht="20">
      <c r="A44" s="14" t="s">
        <v>43</v>
      </c>
      <c r="B44" s="15">
        <v>1375</v>
      </c>
      <c r="C44" s="15">
        <v>1150.8</v>
      </c>
      <c r="D44" s="16">
        <f>SUM(B44/C44)</f>
        <v>1.1948209940910672</v>
      </c>
      <c r="E44" s="15">
        <f>SUM((B44-C44)*0.75)</f>
        <v>168.15000000000003</v>
      </c>
    </row>
    <row r="45" spans="1:5" ht="20">
      <c r="A45" s="3" t="s">
        <v>44</v>
      </c>
      <c r="B45" s="3"/>
      <c r="C45" s="4">
        <v>1806.75</v>
      </c>
      <c r="D45" s="7">
        <f>SUM(B45/C45)</f>
        <v>0</v>
      </c>
      <c r="E45" s="3"/>
    </row>
    <row r="46" spans="1:5" ht="20">
      <c r="A46" s="3" t="s">
        <v>45</v>
      </c>
      <c r="B46" s="3"/>
      <c r="C46" s="4">
        <v>1122.05</v>
      </c>
      <c r="D46" s="7">
        <f>SUM(B46/C46)</f>
        <v>0</v>
      </c>
      <c r="E46" s="3"/>
    </row>
    <row r="47" spans="1:5" ht="20">
      <c r="A47" s="3" t="s">
        <v>46</v>
      </c>
      <c r="B47" s="4">
        <v>3970</v>
      </c>
      <c r="C47" s="4">
        <v>10221.4</v>
      </c>
      <c r="D47" s="7">
        <f>SUM(B47/C47)</f>
        <v>0.38840080615179917</v>
      </c>
      <c r="E47" s="4">
        <v>0</v>
      </c>
    </row>
    <row r="48" spans="1:5" ht="20">
      <c r="A48" s="3" t="s">
        <v>47</v>
      </c>
      <c r="B48" s="4">
        <v>50</v>
      </c>
      <c r="C48" s="4">
        <v>1347.4</v>
      </c>
      <c r="D48" s="7">
        <f>SUM(B48/C48)</f>
        <v>3.7108505269407746E-2</v>
      </c>
      <c r="E48" s="4">
        <v>0</v>
      </c>
    </row>
    <row r="49" spans="1:5" ht="20">
      <c r="A49" s="14" t="s">
        <v>48</v>
      </c>
      <c r="B49" s="15">
        <v>2275</v>
      </c>
      <c r="C49" s="15">
        <v>1896.75</v>
      </c>
      <c r="D49" s="16">
        <f>SUM(B49/C49)</f>
        <v>1.1994200606300252</v>
      </c>
      <c r="E49" s="15">
        <f>SUM((B49-C49)*0.75)</f>
        <v>283.6875</v>
      </c>
    </row>
    <row r="50" spans="1:5" ht="20">
      <c r="A50" s="14" t="s">
        <v>49</v>
      </c>
      <c r="B50" s="15">
        <v>8590</v>
      </c>
      <c r="C50" s="15">
        <v>8587.9500000000007</v>
      </c>
      <c r="D50" s="16">
        <f>SUM(B50/C50)</f>
        <v>1.0002387065597727</v>
      </c>
      <c r="E50" s="15">
        <f>SUM((B50-C50)*0.75)</f>
        <v>1.5374999999994543</v>
      </c>
    </row>
    <row r="51" spans="1:5" ht="20">
      <c r="A51" s="3" t="s">
        <v>50</v>
      </c>
      <c r="B51" s="3"/>
      <c r="C51" s="4">
        <v>750</v>
      </c>
      <c r="D51" s="7">
        <f>SUM(B51/C51)</f>
        <v>0</v>
      </c>
      <c r="E51" s="3"/>
    </row>
    <row r="52" spans="1:5" ht="20">
      <c r="A52" s="14" t="s">
        <v>51</v>
      </c>
      <c r="B52" s="15">
        <v>18540</v>
      </c>
      <c r="C52" s="15">
        <v>3750.35</v>
      </c>
      <c r="D52" s="16">
        <f>SUM(B52/C52)</f>
        <v>4.9435386030637138</v>
      </c>
      <c r="E52" s="15">
        <f>SUM((B52-C52)*0.75)</f>
        <v>11092.237499999999</v>
      </c>
    </row>
    <row r="53" spans="1:5" ht="20">
      <c r="A53" s="14" t="s">
        <v>52</v>
      </c>
      <c r="B53" s="15">
        <v>1250</v>
      </c>
      <c r="C53" s="15">
        <v>750</v>
      </c>
      <c r="D53" s="16">
        <f>SUM(B53/C53)</f>
        <v>1.6666666666666667</v>
      </c>
      <c r="E53" s="15">
        <f>SUM((B53-C53)*0.75)</f>
        <v>375</v>
      </c>
    </row>
    <row r="54" spans="1:5" ht="20">
      <c r="A54" s="3" t="s">
        <v>53</v>
      </c>
      <c r="B54" s="4">
        <v>100</v>
      </c>
      <c r="C54" s="4">
        <v>1193.5999999999999</v>
      </c>
      <c r="D54" s="7">
        <f>SUM(B54/C54)</f>
        <v>8.3780160857908847E-2</v>
      </c>
      <c r="E54" s="4">
        <v>0</v>
      </c>
    </row>
    <row r="55" spans="1:5" ht="20">
      <c r="A55" s="14" t="s">
        <v>54</v>
      </c>
      <c r="B55" s="15">
        <v>1300</v>
      </c>
      <c r="C55" s="15">
        <v>750</v>
      </c>
      <c r="D55" s="16">
        <f>SUM(B55/C55)</f>
        <v>1.7333333333333334</v>
      </c>
      <c r="E55" s="15">
        <f>SUM((B55-C55)*0.75)</f>
        <v>412.5</v>
      </c>
    </row>
    <row r="56" spans="1:5">
      <c r="A56" s="14" t="s">
        <v>55</v>
      </c>
      <c r="B56" s="15">
        <v>5225</v>
      </c>
      <c r="C56" s="15">
        <v>4919.1000000000004</v>
      </c>
      <c r="D56" s="16">
        <f>SUM(B56/C56)</f>
        <v>1.0621861722672845</v>
      </c>
      <c r="E56" s="15">
        <f>SUM((B56-C56)*0.75)</f>
        <v>229.42499999999973</v>
      </c>
    </row>
    <row r="57" spans="1:5">
      <c r="A57" s="3" t="s">
        <v>56</v>
      </c>
      <c r="B57" s="4">
        <f>SUM(5290+321)</f>
        <v>5611</v>
      </c>
      <c r="C57" s="4">
        <v>9916.6</v>
      </c>
      <c r="D57" s="7">
        <f>SUM(B57/C57)</f>
        <v>0.5658189298751588</v>
      </c>
      <c r="E57" s="4">
        <v>0</v>
      </c>
    </row>
    <row r="58" spans="1:5" ht="20">
      <c r="A58" s="3" t="s">
        <v>57</v>
      </c>
      <c r="B58" s="3"/>
      <c r="C58" s="4">
        <v>750</v>
      </c>
      <c r="D58" s="7">
        <f>SUM(B58/C58)</f>
        <v>0</v>
      </c>
      <c r="E58" s="3"/>
    </row>
    <row r="59" spans="1:5" ht="20">
      <c r="A59" s="14" t="s">
        <v>58</v>
      </c>
      <c r="B59" s="15">
        <v>9635</v>
      </c>
      <c r="C59" s="15">
        <v>3324.15</v>
      </c>
      <c r="D59" s="16">
        <f>SUM(B59/C59)</f>
        <v>2.8984853270760946</v>
      </c>
      <c r="E59" s="15">
        <f>SUM((B59-C59)*0.75)</f>
        <v>4733.1375000000007</v>
      </c>
    </row>
    <row r="60" spans="1:5" ht="20">
      <c r="A60" s="3" t="s">
        <v>59</v>
      </c>
      <c r="B60" s="4">
        <v>75</v>
      </c>
      <c r="C60" s="4">
        <v>1628.8</v>
      </c>
      <c r="D60" s="7">
        <f>SUM(B60/C60)</f>
        <v>4.6046168958742632E-2</v>
      </c>
      <c r="E60" s="4">
        <v>0</v>
      </c>
    </row>
    <row r="61" spans="1:5">
      <c r="A61" s="5"/>
      <c r="B61" s="6"/>
      <c r="C61" s="6"/>
      <c r="D61" s="8"/>
      <c r="E61" s="6"/>
    </row>
    <row r="62" spans="1:5">
      <c r="A62" s="2" t="s">
        <v>60</v>
      </c>
      <c r="B62" s="2" t="s">
        <v>1</v>
      </c>
      <c r="C62" s="2" t="s">
        <v>1</v>
      </c>
      <c r="D62" s="2" t="s">
        <v>1</v>
      </c>
      <c r="E62" s="2" t="s">
        <v>1</v>
      </c>
    </row>
    <row r="63" spans="1:5" ht="20">
      <c r="A63" s="18" t="s">
        <v>61</v>
      </c>
      <c r="B63" s="19">
        <v>3068</v>
      </c>
      <c r="C63" s="19">
        <v>3771.45</v>
      </c>
      <c r="D63" s="20">
        <f>SUM(B63/C63)</f>
        <v>0.81348022643810736</v>
      </c>
      <c r="E63" s="19">
        <v>0</v>
      </c>
    </row>
    <row r="64" spans="1:5" ht="20">
      <c r="A64" s="14" t="s">
        <v>62</v>
      </c>
      <c r="B64" s="15">
        <v>1855</v>
      </c>
      <c r="C64" s="15">
        <v>1743.6</v>
      </c>
      <c r="D64" s="16">
        <f>SUM(B64/C64)</f>
        <v>1.0638908006423493</v>
      </c>
      <c r="E64" s="15">
        <f>SUM((B64-C64)*0.75)</f>
        <v>83.550000000000068</v>
      </c>
    </row>
    <row r="65" spans="1:5" ht="20">
      <c r="A65" s="14" t="s">
        <v>63</v>
      </c>
      <c r="B65" s="15">
        <v>17988</v>
      </c>
      <c r="C65" s="15">
        <v>7377.85</v>
      </c>
      <c r="D65" s="16">
        <f>SUM(B65/C65)</f>
        <v>2.4381086630929065</v>
      </c>
      <c r="E65" s="15">
        <f>SUM((B65-C65)*0.75)</f>
        <v>7957.6124999999993</v>
      </c>
    </row>
    <row r="66" spans="1:5" ht="20">
      <c r="A66" s="3" t="s">
        <v>64</v>
      </c>
      <c r="B66" s="3"/>
      <c r="C66" s="4">
        <v>3259.3</v>
      </c>
      <c r="D66" s="7">
        <f>SUM(B66/C66)</f>
        <v>0</v>
      </c>
      <c r="E66" s="3"/>
    </row>
    <row r="67" spans="1:5">
      <c r="A67" s="3" t="s">
        <v>65</v>
      </c>
      <c r="B67" s="3"/>
      <c r="C67" s="4">
        <v>750</v>
      </c>
      <c r="D67" s="7">
        <f>SUM(B67/C67)</f>
        <v>0</v>
      </c>
      <c r="E67" s="3"/>
    </row>
    <row r="68" spans="1:5" ht="20">
      <c r="A68" s="3" t="s">
        <v>66</v>
      </c>
      <c r="B68" s="4">
        <v>1100</v>
      </c>
      <c r="C68" s="4">
        <v>1763.25</v>
      </c>
      <c r="D68" s="7">
        <f>SUM(B68/C68)</f>
        <v>0.62384800793988371</v>
      </c>
      <c r="E68" s="4">
        <v>0</v>
      </c>
    </row>
    <row r="69" spans="1:5" ht="20">
      <c r="A69" s="3" t="s">
        <v>67</v>
      </c>
      <c r="B69" s="4">
        <v>175</v>
      </c>
      <c r="C69" s="4">
        <v>750</v>
      </c>
      <c r="D69" s="7">
        <f>SUM(B69/C69)</f>
        <v>0.23333333333333334</v>
      </c>
      <c r="E69" s="4">
        <v>0</v>
      </c>
    </row>
    <row r="70" spans="1:5" ht="20">
      <c r="A70" s="3" t="s">
        <v>68</v>
      </c>
      <c r="B70" s="4">
        <v>132</v>
      </c>
      <c r="C70" s="4">
        <v>2140.4</v>
      </c>
      <c r="D70" s="7">
        <f>SUM(B70/C70)</f>
        <v>6.1670715754064659E-2</v>
      </c>
      <c r="E70" s="4">
        <v>0</v>
      </c>
    </row>
    <row r="71" spans="1:5" ht="20">
      <c r="A71" s="14" t="s">
        <v>69</v>
      </c>
      <c r="B71" s="15">
        <v>875</v>
      </c>
      <c r="C71" s="15">
        <v>826.75</v>
      </c>
      <c r="D71" s="16">
        <f>SUM(B71/C71)</f>
        <v>1.0583610523132749</v>
      </c>
      <c r="E71" s="15">
        <f>SUM((B71-C71)*0.75)</f>
        <v>36.1875</v>
      </c>
    </row>
    <row r="72" spans="1:5" ht="20">
      <c r="A72" s="14" t="s">
        <v>70</v>
      </c>
      <c r="B72" s="15">
        <v>1050</v>
      </c>
      <c r="C72" s="15">
        <v>750</v>
      </c>
      <c r="D72" s="16">
        <f>SUM(B72/C72)</f>
        <v>1.4</v>
      </c>
      <c r="E72" s="15">
        <f>SUM((B72-C72)*0.75)</f>
        <v>225</v>
      </c>
    </row>
    <row r="73" spans="1:5" ht="20">
      <c r="A73" s="3" t="s">
        <v>71</v>
      </c>
      <c r="B73" s="3"/>
      <c r="C73" s="4">
        <v>1050.5</v>
      </c>
      <c r="D73" s="7">
        <f>SUM(B73/C73)</f>
        <v>0</v>
      </c>
      <c r="E73" s="3"/>
    </row>
    <row r="74" spans="1:5" ht="20">
      <c r="A74" s="3" t="s">
        <v>72</v>
      </c>
      <c r="B74" s="4">
        <v>20</v>
      </c>
      <c r="C74" s="4">
        <v>750</v>
      </c>
      <c r="D74" s="7">
        <f>SUM(B74/C74)</f>
        <v>2.6666666666666668E-2</v>
      </c>
      <c r="E74" s="4">
        <v>0</v>
      </c>
    </row>
    <row r="75" spans="1:5" ht="20">
      <c r="A75" s="18" t="s">
        <v>73</v>
      </c>
      <c r="B75" s="19">
        <v>4325</v>
      </c>
      <c r="C75" s="19">
        <v>5883.5</v>
      </c>
      <c r="D75" s="20">
        <f>SUM(B75/C75)</f>
        <v>0.73510665420243049</v>
      </c>
      <c r="E75" s="19">
        <v>0</v>
      </c>
    </row>
    <row r="76" spans="1:5">
      <c r="A76" s="3" t="s">
        <v>74</v>
      </c>
      <c r="B76" s="4">
        <v>1035</v>
      </c>
      <c r="C76" s="4">
        <v>3852.7</v>
      </c>
      <c r="D76" s="7">
        <f>SUM(B76/C76)</f>
        <v>0.26864277000545073</v>
      </c>
      <c r="E76" s="4">
        <v>0</v>
      </c>
    </row>
    <row r="77" spans="1:5">
      <c r="A77" s="5"/>
      <c r="B77" s="6"/>
      <c r="C77" s="6"/>
      <c r="D77" s="7"/>
      <c r="E77" s="6"/>
    </row>
    <row r="78" spans="1:5">
      <c r="A78" s="2" t="s">
        <v>75</v>
      </c>
      <c r="B78" s="2" t="s">
        <v>1</v>
      </c>
      <c r="C78" s="2" t="s">
        <v>1</v>
      </c>
      <c r="D78" s="7"/>
      <c r="E78" s="2" t="s">
        <v>1</v>
      </c>
    </row>
    <row r="79" spans="1:5" ht="20">
      <c r="A79" s="3" t="s">
        <v>76</v>
      </c>
      <c r="B79" s="4">
        <v>150</v>
      </c>
      <c r="C79" s="4">
        <v>1963.9</v>
      </c>
      <c r="D79" s="7">
        <f>SUM(B79/C79)</f>
        <v>7.6378634350017821E-2</v>
      </c>
      <c r="E79" s="4">
        <v>0</v>
      </c>
    </row>
    <row r="80" spans="1:5" ht="20">
      <c r="A80" s="14" t="s">
        <v>77</v>
      </c>
      <c r="B80" s="15">
        <v>109415</v>
      </c>
      <c r="C80" s="15">
        <v>15000</v>
      </c>
      <c r="D80" s="16">
        <f>SUM(B80/C80)</f>
        <v>7.2943333333333333</v>
      </c>
      <c r="E80" s="15">
        <f>SUM((B80-C80)*0.75)</f>
        <v>70811.25</v>
      </c>
    </row>
    <row r="81" spans="1:5" ht="20">
      <c r="A81" s="14" t="s">
        <v>78</v>
      </c>
      <c r="B81" s="15">
        <v>30215</v>
      </c>
      <c r="C81" s="15">
        <v>4512.1499999999996</v>
      </c>
      <c r="D81" s="16">
        <f>SUM(B81/C81)</f>
        <v>6.696364260939907</v>
      </c>
      <c r="E81" s="15">
        <f>SUM((B81-C81)*0.75)</f>
        <v>19277.137499999997</v>
      </c>
    </row>
    <row r="82" spans="1:5" ht="20">
      <c r="A82" s="3" t="s">
        <v>79</v>
      </c>
      <c r="B82" s="4">
        <v>50</v>
      </c>
      <c r="C82" s="4">
        <v>1537.95</v>
      </c>
      <c r="D82" s="7">
        <f>SUM(B82/C82)</f>
        <v>3.2510809844273222E-2</v>
      </c>
      <c r="E82" s="4">
        <v>0</v>
      </c>
    </row>
    <row r="83" spans="1:5" ht="20">
      <c r="A83" s="14" t="s">
        <v>80</v>
      </c>
      <c r="B83" s="15">
        <v>57835</v>
      </c>
      <c r="C83" s="15">
        <v>14357.05</v>
      </c>
      <c r="D83" s="16">
        <f>SUM(B83/C83)</f>
        <v>4.0283345116162446</v>
      </c>
      <c r="E83" s="15">
        <f>SUM((B83-C83)*0.75)</f>
        <v>32608.462499999998</v>
      </c>
    </row>
    <row r="84" spans="1:5" ht="20">
      <c r="A84" s="3" t="s">
        <v>81</v>
      </c>
      <c r="B84" s="3"/>
      <c r="C84" s="4">
        <v>1663.8</v>
      </c>
      <c r="D84" s="7">
        <f>SUM(B84/C84)</f>
        <v>0</v>
      </c>
      <c r="E84" s="3"/>
    </row>
    <row r="85" spans="1:5">
      <c r="A85" s="14" t="s">
        <v>82</v>
      </c>
      <c r="B85" s="15">
        <v>15900</v>
      </c>
      <c r="C85" s="15">
        <v>15000</v>
      </c>
      <c r="D85" s="16">
        <f>SUM(B85/C85)</f>
        <v>1.06</v>
      </c>
      <c r="E85" s="15">
        <f>SUM((B85-C85)*0.75)</f>
        <v>675</v>
      </c>
    </row>
    <row r="86" spans="1:5" ht="20">
      <c r="A86" s="3" t="s">
        <v>83</v>
      </c>
      <c r="B86" s="3"/>
      <c r="C86" s="4">
        <v>899.05</v>
      </c>
      <c r="D86" s="7">
        <f>SUM(B86/C86)</f>
        <v>0</v>
      </c>
      <c r="E86" s="3"/>
    </row>
    <row r="87" spans="1:5" ht="20">
      <c r="A87" s="3" t="s">
        <v>84</v>
      </c>
      <c r="B87" s="3">
        <v>1500</v>
      </c>
      <c r="C87" s="4">
        <v>2403.25</v>
      </c>
      <c r="D87" s="7">
        <f>SUM(B87/C87)</f>
        <v>0.62415479038801625</v>
      </c>
      <c r="E87" s="3"/>
    </row>
    <row r="88" spans="1:5" ht="20">
      <c r="A88" s="3" t="s">
        <v>85</v>
      </c>
      <c r="B88" s="3"/>
      <c r="C88" s="4">
        <v>2920.05</v>
      </c>
      <c r="D88" s="7">
        <f>SUM(B88/C88)</f>
        <v>0</v>
      </c>
      <c r="E88" s="3"/>
    </row>
    <row r="89" spans="1:5" ht="20">
      <c r="A89" s="3" t="s">
        <v>86</v>
      </c>
      <c r="B89" s="4">
        <v>100</v>
      </c>
      <c r="C89" s="4">
        <v>750</v>
      </c>
      <c r="D89" s="7">
        <f>SUM(B89/C89)</f>
        <v>0.13333333333333333</v>
      </c>
      <c r="E89" s="4">
        <v>0</v>
      </c>
    </row>
    <row r="90" spans="1:5">
      <c r="A90" s="14" t="s">
        <v>87</v>
      </c>
      <c r="B90" s="15">
        <v>3000</v>
      </c>
      <c r="C90" s="15">
        <v>2427.15</v>
      </c>
      <c r="D90" s="16">
        <f>SUM(B90/C90)</f>
        <v>1.2360175514492304</v>
      </c>
      <c r="E90" s="15">
        <f>SUM((B90-C90)*0.75)</f>
        <v>429.63749999999993</v>
      </c>
    </row>
    <row r="91" spans="1:5" ht="20">
      <c r="A91" s="3" t="s">
        <v>88</v>
      </c>
      <c r="B91" s="4">
        <v>650</v>
      </c>
      <c r="C91" s="4">
        <v>1089.8499999999999</v>
      </c>
      <c r="D91" s="7">
        <f>SUM(B91/C91)</f>
        <v>0.59641235032343909</v>
      </c>
      <c r="E91" s="4">
        <v>0</v>
      </c>
    </row>
    <row r="92" spans="1:5" ht="20">
      <c r="A92" s="3" t="s">
        <v>89</v>
      </c>
      <c r="B92" s="3"/>
      <c r="C92" s="4">
        <v>977.6</v>
      </c>
      <c r="D92" s="7">
        <f>SUM(B92/C92)</f>
        <v>0</v>
      </c>
      <c r="E92" s="3"/>
    </row>
    <row r="93" spans="1:5" ht="20">
      <c r="A93" s="3" t="s">
        <v>90</v>
      </c>
      <c r="B93" s="3">
        <v>100</v>
      </c>
      <c r="C93" s="4">
        <v>1540</v>
      </c>
      <c r="D93" s="7">
        <f>SUM(B93/C93)</f>
        <v>6.4935064935064929E-2</v>
      </c>
      <c r="E93" s="3"/>
    </row>
    <row r="94" spans="1:5">
      <c r="A94" s="14" t="s">
        <v>91</v>
      </c>
      <c r="B94" s="15">
        <f>SUM(29130+1650)</f>
        <v>30780</v>
      </c>
      <c r="C94" s="15">
        <v>15000</v>
      </c>
      <c r="D94" s="16">
        <f>SUM(B94/C94)</f>
        <v>2.052</v>
      </c>
      <c r="E94" s="15">
        <f>SUM((B94-C94)*0.75)</f>
        <v>11835</v>
      </c>
    </row>
    <row r="95" spans="1:5">
      <c r="A95" s="14" t="s">
        <v>92</v>
      </c>
      <c r="B95" s="15">
        <v>6500</v>
      </c>
      <c r="C95" s="15">
        <v>2435.9499999999998</v>
      </c>
      <c r="D95" s="16">
        <f>SUM(B95/C95)</f>
        <v>2.6683634721566536</v>
      </c>
      <c r="E95" s="15">
        <f>SUM((B95-C95)*0.75)</f>
        <v>3048.0375000000004</v>
      </c>
    </row>
    <row r="96" spans="1:5" ht="20">
      <c r="A96" s="3" t="s">
        <v>93</v>
      </c>
      <c r="B96" s="4">
        <v>25</v>
      </c>
      <c r="C96" s="4">
        <v>750</v>
      </c>
      <c r="D96" s="7">
        <f>SUM(B96/C96)</f>
        <v>3.3333333333333333E-2</v>
      </c>
      <c r="E96" s="4">
        <v>0</v>
      </c>
    </row>
    <row r="97" spans="1:5" ht="20">
      <c r="A97" s="3" t="s">
        <v>94</v>
      </c>
      <c r="B97" s="4">
        <v>25</v>
      </c>
      <c r="C97" s="4">
        <v>2050.5500000000002</v>
      </c>
      <c r="D97" s="7">
        <f>SUM(B97/C97)</f>
        <v>1.2191850966813781E-2</v>
      </c>
      <c r="E97" s="4">
        <v>0</v>
      </c>
    </row>
    <row r="98" spans="1:5" ht="20">
      <c r="A98" s="3" t="s">
        <v>95</v>
      </c>
      <c r="B98" s="4">
        <v>25</v>
      </c>
      <c r="C98" s="4">
        <v>750</v>
      </c>
      <c r="D98" s="7">
        <f>SUM(B98/C98)</f>
        <v>3.3333333333333333E-2</v>
      </c>
      <c r="E98" s="4">
        <v>0</v>
      </c>
    </row>
    <row r="99" spans="1:5" ht="20">
      <c r="A99" s="3" t="s">
        <v>96</v>
      </c>
      <c r="B99" s="3"/>
      <c r="C99" s="4">
        <v>1755</v>
      </c>
      <c r="D99" s="7">
        <f>SUM(B99/C99)</f>
        <v>0</v>
      </c>
      <c r="E99" s="3"/>
    </row>
    <row r="100" spans="1:5" ht="20">
      <c r="A100" s="3" t="s">
        <v>97</v>
      </c>
      <c r="B100" s="4">
        <v>25</v>
      </c>
      <c r="C100" s="4">
        <v>750</v>
      </c>
      <c r="D100" s="7">
        <f>SUM(B100/C100)</f>
        <v>3.3333333333333333E-2</v>
      </c>
      <c r="E100" s="4">
        <v>0</v>
      </c>
    </row>
    <row r="101" spans="1:5" ht="20">
      <c r="A101" s="14" t="s">
        <v>98</v>
      </c>
      <c r="B101" s="15">
        <f>SUM(12575+5500)</f>
        <v>18075</v>
      </c>
      <c r="C101" s="15">
        <v>12537.4</v>
      </c>
      <c r="D101" s="16">
        <f>SUM(B101/C101)</f>
        <v>1.4416864740695838</v>
      </c>
      <c r="E101" s="15">
        <f>SUM((B101-C101)*0.75)</f>
        <v>4153.2000000000007</v>
      </c>
    </row>
    <row r="102" spans="1:5">
      <c r="A102" s="3" t="s">
        <v>99</v>
      </c>
      <c r="B102" s="4">
        <v>25</v>
      </c>
      <c r="C102" s="4">
        <v>1514.15</v>
      </c>
      <c r="D102" s="7">
        <f>SUM(B102/C102)</f>
        <v>1.6510913713964931E-2</v>
      </c>
      <c r="E102" s="4">
        <v>0</v>
      </c>
    </row>
    <row r="103" spans="1:5">
      <c r="A103" s="14" t="s">
        <v>100</v>
      </c>
      <c r="B103" s="17">
        <v>750</v>
      </c>
      <c r="C103" s="15">
        <v>750</v>
      </c>
      <c r="D103" s="16">
        <f>SUM(B103/C103)</f>
        <v>1</v>
      </c>
      <c r="E103" s="3"/>
    </row>
    <row r="104" spans="1:5">
      <c r="A104" s="5"/>
      <c r="B104" s="6"/>
      <c r="C104" s="6"/>
      <c r="D104" s="7"/>
      <c r="E104" s="6"/>
    </row>
    <row r="105" spans="1:5">
      <c r="A105" s="2" t="s">
        <v>101</v>
      </c>
      <c r="B105" s="2" t="s">
        <v>1</v>
      </c>
      <c r="C105" s="2" t="s">
        <v>1</v>
      </c>
      <c r="D105" s="7"/>
      <c r="E105" s="2" t="s">
        <v>1</v>
      </c>
    </row>
    <row r="106" spans="1:5">
      <c r="A106" s="3" t="s">
        <v>102</v>
      </c>
      <c r="B106" s="4">
        <v>10900</v>
      </c>
      <c r="C106" s="4">
        <v>15000</v>
      </c>
      <c r="D106" s="7">
        <f t="shared" ref="D106:D110" si="2">SUM(B106/C106)</f>
        <v>0.72666666666666668</v>
      </c>
      <c r="E106" s="4">
        <v>0</v>
      </c>
    </row>
    <row r="107" spans="1:5">
      <c r="A107" s="3" t="s">
        <v>103</v>
      </c>
      <c r="B107" s="3"/>
      <c r="C107" s="4">
        <v>1821.7</v>
      </c>
      <c r="D107" s="7">
        <f t="shared" si="2"/>
        <v>0</v>
      </c>
      <c r="E107" s="3"/>
    </row>
    <row r="108" spans="1:5">
      <c r="A108" s="3" t="s">
        <v>104</v>
      </c>
      <c r="B108" s="3"/>
      <c r="C108" s="4">
        <v>15000</v>
      </c>
      <c r="D108" s="7">
        <f t="shared" si="2"/>
        <v>0</v>
      </c>
      <c r="E108" s="3"/>
    </row>
    <row r="109" spans="1:5">
      <c r="A109" s="14" t="s">
        <v>105</v>
      </c>
      <c r="B109" s="15">
        <f>SUM(9036+1750)</f>
        <v>10786</v>
      </c>
      <c r="C109" s="15">
        <v>9015.35</v>
      </c>
      <c r="D109" s="16">
        <f t="shared" si="2"/>
        <v>1.1964039111071672</v>
      </c>
      <c r="E109" s="15">
        <f>SUM((B109-C109)*0.75)</f>
        <v>1327.9874999999997</v>
      </c>
    </row>
    <row r="110" spans="1:5" ht="20">
      <c r="A110" s="18" t="s">
        <v>106</v>
      </c>
      <c r="B110" s="19">
        <v>11650</v>
      </c>
      <c r="C110" s="19">
        <v>15000</v>
      </c>
      <c r="D110" s="20">
        <f t="shared" si="2"/>
        <v>0.77666666666666662</v>
      </c>
      <c r="E110" s="19">
        <v>0</v>
      </c>
    </row>
    <row r="111" spans="1:5">
      <c r="A111" s="5"/>
      <c r="B111" s="6"/>
      <c r="C111" s="6"/>
      <c r="D111" s="7"/>
      <c r="E111" s="6"/>
    </row>
    <row r="112" spans="1:5">
      <c r="A112" s="2" t="s">
        <v>107</v>
      </c>
      <c r="B112" s="2" t="s">
        <v>1</v>
      </c>
      <c r="C112" s="2" t="s">
        <v>1</v>
      </c>
      <c r="D112" s="7"/>
      <c r="E112" s="2" t="s">
        <v>1</v>
      </c>
    </row>
    <row r="113" spans="1:5">
      <c r="A113" s="14" t="s">
        <v>108</v>
      </c>
      <c r="B113" s="15">
        <v>15410</v>
      </c>
      <c r="C113" s="15">
        <v>15000</v>
      </c>
      <c r="D113" s="16">
        <f>SUM(B113/C113)</f>
        <v>1.0273333333333334</v>
      </c>
      <c r="E113" s="15">
        <f>SUM((B113-C113)*0.75)</f>
        <v>307.5</v>
      </c>
    </row>
    <row r="114" spans="1:5">
      <c r="A114" s="3" t="s">
        <v>109</v>
      </c>
      <c r="B114" s="3"/>
      <c r="C114" s="4">
        <v>1342.5</v>
      </c>
      <c r="D114" s="7">
        <f>SUM(B114/C114)</f>
        <v>0</v>
      </c>
      <c r="E114" s="3"/>
    </row>
    <row r="115" spans="1:5" ht="20">
      <c r="A115" s="3" t="s">
        <v>110</v>
      </c>
      <c r="B115" s="3"/>
      <c r="C115" s="4">
        <v>809.9</v>
      </c>
      <c r="D115" s="7">
        <f>SUM(B115/C115)</f>
        <v>0</v>
      </c>
      <c r="E115" s="3"/>
    </row>
    <row r="116" spans="1:5" ht="20">
      <c r="A116" s="3" t="s">
        <v>111</v>
      </c>
      <c r="B116" s="3"/>
      <c r="C116" s="4">
        <v>2278.6</v>
      </c>
      <c r="D116" s="7">
        <f>SUM(B116/C116)</f>
        <v>0</v>
      </c>
      <c r="E116" s="3"/>
    </row>
    <row r="117" spans="1:5" ht="20">
      <c r="A117" s="18" t="s">
        <v>112</v>
      </c>
      <c r="B117" s="19">
        <v>2450</v>
      </c>
      <c r="C117" s="19">
        <v>3300.3</v>
      </c>
      <c r="D117" s="20">
        <f>SUM(B117/C117)</f>
        <v>0.7423567554464745</v>
      </c>
      <c r="E117" s="19">
        <v>0</v>
      </c>
    </row>
    <row r="118" spans="1:5">
      <c r="A118" s="3" t="s">
        <v>113</v>
      </c>
      <c r="B118" s="4">
        <v>1125</v>
      </c>
      <c r="C118" s="4">
        <v>10614.3</v>
      </c>
      <c r="D118" s="7">
        <f>SUM(B118/C118)</f>
        <v>0.10598909018964982</v>
      </c>
      <c r="E118" s="4">
        <v>0</v>
      </c>
    </row>
    <row r="119" spans="1:5">
      <c r="A119" s="3" t="s">
        <v>114</v>
      </c>
      <c r="B119" s="4">
        <v>100</v>
      </c>
      <c r="C119" s="4">
        <v>750</v>
      </c>
      <c r="D119" s="7">
        <f>SUM(B119/C119)</f>
        <v>0.13333333333333333</v>
      </c>
      <c r="E119" s="4">
        <v>0</v>
      </c>
    </row>
    <row r="120" spans="1:5">
      <c r="A120" s="5"/>
      <c r="B120" s="6"/>
      <c r="C120" s="6"/>
      <c r="D120" s="7"/>
      <c r="E120" s="6"/>
    </row>
    <row r="121" spans="1:5">
      <c r="A121" s="2" t="s">
        <v>115</v>
      </c>
      <c r="B121" s="2" t="s">
        <v>1</v>
      </c>
      <c r="C121" s="2" t="s">
        <v>1</v>
      </c>
      <c r="D121" s="7"/>
      <c r="E121" s="2" t="s">
        <v>1</v>
      </c>
    </row>
    <row r="122" spans="1:5">
      <c r="A122" s="3" t="s">
        <v>116</v>
      </c>
      <c r="B122" s="3"/>
      <c r="C122" s="4">
        <v>941.45</v>
      </c>
      <c r="D122" s="7">
        <f>SUM(B122/C122)</f>
        <v>0</v>
      </c>
      <c r="E122" s="3"/>
    </row>
    <row r="123" spans="1:5" ht="20">
      <c r="A123" s="3" t="s">
        <v>117</v>
      </c>
      <c r="B123" s="3">
        <v>200</v>
      </c>
      <c r="C123" s="4">
        <v>2554.9499999999998</v>
      </c>
      <c r="D123" s="7">
        <f>SUM(B123/C123)</f>
        <v>7.8279418383921412E-2</v>
      </c>
      <c r="E123" s="3"/>
    </row>
    <row r="124" spans="1:5" ht="20">
      <c r="A124" s="3" t="s">
        <v>118</v>
      </c>
      <c r="B124" s="4">
        <v>5095</v>
      </c>
      <c r="C124" s="4">
        <v>12227.05</v>
      </c>
      <c r="D124" s="7">
        <f>SUM(B124/C124)</f>
        <v>0.41669904024274051</v>
      </c>
      <c r="E124" s="4">
        <v>0</v>
      </c>
    </row>
    <row r="125" spans="1:5" ht="20">
      <c r="A125" s="14" t="s">
        <v>119</v>
      </c>
      <c r="B125" s="15">
        <v>1625</v>
      </c>
      <c r="C125" s="15">
        <v>1595.25</v>
      </c>
      <c r="D125" s="16">
        <f>SUM(B125/C125)</f>
        <v>1.0186491145588465</v>
      </c>
      <c r="E125" s="15">
        <f>SUM((B125-C125)*0.75)</f>
        <v>22.3125</v>
      </c>
    </row>
    <row r="126" spans="1:5">
      <c r="A126" s="3" t="s">
        <v>120</v>
      </c>
      <c r="B126" s="3"/>
      <c r="C126" s="4">
        <v>2449</v>
      </c>
      <c r="D126" s="7">
        <f>SUM(B126/C126)</f>
        <v>0</v>
      </c>
      <c r="E126" s="3"/>
    </row>
    <row r="127" spans="1:5">
      <c r="A127" s="18" t="s">
        <v>121</v>
      </c>
      <c r="B127" s="19">
        <v>10771.67</v>
      </c>
      <c r="C127" s="19">
        <v>12869.95</v>
      </c>
      <c r="D127" s="20">
        <f>SUM(B127/C127)</f>
        <v>0.83696284756351036</v>
      </c>
      <c r="E127" s="19">
        <v>0</v>
      </c>
    </row>
    <row r="128" spans="1:5">
      <c r="A128" s="3" t="s">
        <v>122</v>
      </c>
      <c r="B128" s="3"/>
      <c r="C128" s="4">
        <v>750</v>
      </c>
      <c r="D128" s="7">
        <f>SUM(B128/C128)</f>
        <v>0</v>
      </c>
      <c r="E128" s="3"/>
    </row>
    <row r="129" spans="1:5">
      <c r="A129" s="3" t="s">
        <v>123</v>
      </c>
      <c r="B129" s="4">
        <v>50</v>
      </c>
      <c r="C129" s="4">
        <v>759.15</v>
      </c>
      <c r="D129" s="7">
        <f>SUM(B129/C129)</f>
        <v>6.5863136402555492E-2</v>
      </c>
      <c r="E129" s="4">
        <v>0</v>
      </c>
    </row>
    <row r="130" spans="1:5" ht="20">
      <c r="A130" s="3" t="s">
        <v>124</v>
      </c>
      <c r="B130" s="3"/>
      <c r="C130" s="4">
        <v>1247.8499999999999</v>
      </c>
      <c r="D130" s="7">
        <f>SUM(B130/C130)</f>
        <v>0</v>
      </c>
      <c r="E130" s="3"/>
    </row>
    <row r="131" spans="1:5">
      <c r="A131" s="3" t="s">
        <v>125</v>
      </c>
      <c r="B131" s="4">
        <v>2028</v>
      </c>
      <c r="C131" s="4">
        <v>6113.45</v>
      </c>
      <c r="D131" s="7">
        <f>SUM(B131/C131)</f>
        <v>0.33172758426093285</v>
      </c>
      <c r="E131" s="4">
        <v>0</v>
      </c>
    </row>
    <row r="132" spans="1:5" ht="20">
      <c r="A132" s="14" t="s">
        <v>126</v>
      </c>
      <c r="B132" s="15">
        <v>42491</v>
      </c>
      <c r="C132" s="15">
        <v>3253.7</v>
      </c>
      <c r="D132" s="16">
        <f>SUM(B132/C132)</f>
        <v>13.059286350923564</v>
      </c>
      <c r="E132" s="15">
        <f>SUM((B132-C132)*0.75)</f>
        <v>29427.975000000002</v>
      </c>
    </row>
    <row r="133" spans="1:5" ht="20">
      <c r="A133" s="3" t="s">
        <v>127</v>
      </c>
      <c r="B133" s="4">
        <v>50</v>
      </c>
      <c r="C133" s="4">
        <v>758.35</v>
      </c>
      <c r="D133" s="7">
        <f>SUM(B133/C133)</f>
        <v>6.5932616865563398E-2</v>
      </c>
      <c r="E133" s="4">
        <v>0</v>
      </c>
    </row>
    <row r="134" spans="1:5" ht="20">
      <c r="A134" s="3" t="s">
        <v>128</v>
      </c>
      <c r="B134" s="3"/>
      <c r="C134" s="4">
        <v>750</v>
      </c>
      <c r="D134" s="7">
        <f>SUM(B134/C134)</f>
        <v>0</v>
      </c>
      <c r="E134" s="3"/>
    </row>
    <row r="135" spans="1:5">
      <c r="A135" s="3" t="s">
        <v>129</v>
      </c>
      <c r="B135" s="4">
        <v>1150</v>
      </c>
      <c r="C135" s="4">
        <v>2186.6999999999998</v>
      </c>
      <c r="D135" s="7">
        <f>SUM(B135/C135)</f>
        <v>0.52590661727717569</v>
      </c>
      <c r="E135" s="4">
        <v>0</v>
      </c>
    </row>
    <row r="136" spans="1:5">
      <c r="A136" s="3" t="s">
        <v>130</v>
      </c>
      <c r="B136" s="4">
        <v>45</v>
      </c>
      <c r="C136" s="4">
        <v>1570.55</v>
      </c>
      <c r="D136" s="7">
        <f>SUM(B136/C136)</f>
        <v>2.865238292317978E-2</v>
      </c>
      <c r="E136" s="4">
        <v>0</v>
      </c>
    </row>
    <row r="137" spans="1:5" ht="20">
      <c r="A137" s="3" t="s">
        <v>131</v>
      </c>
      <c r="B137" s="3"/>
      <c r="C137" s="4">
        <v>1812.3</v>
      </c>
      <c r="D137" s="7">
        <f>SUM(B137/C137)</f>
        <v>0</v>
      </c>
      <c r="E137" s="3"/>
    </row>
    <row r="138" spans="1:5">
      <c r="A138" s="3" t="s">
        <v>132</v>
      </c>
      <c r="B138" s="3"/>
      <c r="C138" s="4">
        <v>750</v>
      </c>
      <c r="D138" s="7">
        <f>SUM(B138/C138)</f>
        <v>0</v>
      </c>
      <c r="E138" s="3"/>
    </row>
    <row r="139" spans="1:5">
      <c r="A139" s="14" t="s">
        <v>133</v>
      </c>
      <c r="B139" s="15">
        <f>SUM(785+1790)</f>
        <v>2575</v>
      </c>
      <c r="C139" s="15">
        <v>1608.35</v>
      </c>
      <c r="D139" s="16">
        <f>SUM(B139/C139)</f>
        <v>1.6010196785525539</v>
      </c>
      <c r="E139" s="15">
        <f>SUM((B139-C139)*0.75)</f>
        <v>724.98750000000007</v>
      </c>
    </row>
    <row r="140" spans="1:5" ht="20">
      <c r="A140" s="3" t="s">
        <v>134</v>
      </c>
      <c r="B140" s="3"/>
      <c r="C140" s="4">
        <v>1185.75</v>
      </c>
      <c r="D140" s="7">
        <f>SUM(B140/C140)</f>
        <v>0</v>
      </c>
      <c r="E140" s="4"/>
    </row>
    <row r="141" spans="1:5" ht="20">
      <c r="A141" s="14" t="s">
        <v>135</v>
      </c>
      <c r="B141" s="15">
        <f>SUM(4485+11205)</f>
        <v>15690</v>
      </c>
      <c r="C141" s="15">
        <v>12278.15</v>
      </c>
      <c r="D141" s="16">
        <f>SUM(B141/C141)</f>
        <v>1.2778798108835614</v>
      </c>
      <c r="E141" s="15">
        <f t="shared" ref="E140:E141" si="3">SUM((B141-C141)*0.75)</f>
        <v>2558.8875000000003</v>
      </c>
    </row>
    <row r="142" spans="1:5" ht="20">
      <c r="A142" s="3" t="s">
        <v>136</v>
      </c>
      <c r="B142" s="4">
        <v>75</v>
      </c>
      <c r="C142" s="4">
        <v>2168.9</v>
      </c>
      <c r="D142" s="7">
        <f>SUM(B142/C142)</f>
        <v>3.4579740882474987E-2</v>
      </c>
      <c r="E142" s="4">
        <v>0</v>
      </c>
    </row>
    <row r="143" spans="1:5" ht="20">
      <c r="A143" s="3" t="s">
        <v>137</v>
      </c>
      <c r="B143" s="3"/>
      <c r="C143" s="4">
        <v>750</v>
      </c>
      <c r="D143" s="7">
        <f>SUM(B143/C143)</f>
        <v>0</v>
      </c>
      <c r="E143" s="3"/>
    </row>
    <row r="144" spans="1:5">
      <c r="A144" s="14" t="s">
        <v>138</v>
      </c>
      <c r="B144" s="15">
        <v>3575</v>
      </c>
      <c r="C144" s="15">
        <v>1705.1</v>
      </c>
      <c r="D144" s="16">
        <f>SUM(B144/C144)</f>
        <v>2.0966512228021816</v>
      </c>
      <c r="E144" s="15">
        <f>SUM((B144-C144)*0.75)</f>
        <v>1402.4250000000002</v>
      </c>
    </row>
    <row r="145" spans="1:5">
      <c r="A145" s="3" t="s">
        <v>139</v>
      </c>
      <c r="B145" s="3"/>
      <c r="C145" s="3"/>
      <c r="D145" s="7"/>
      <c r="E145" s="3"/>
    </row>
    <row r="146" spans="1:5">
      <c r="A146" s="5"/>
      <c r="B146" s="6"/>
      <c r="C146" s="6"/>
      <c r="D146" s="7"/>
      <c r="E146" s="6"/>
    </row>
    <row r="147" spans="1:5">
      <c r="A147" s="2" t="s">
        <v>140</v>
      </c>
      <c r="B147" s="2" t="s">
        <v>1</v>
      </c>
      <c r="C147" s="2" t="s">
        <v>1</v>
      </c>
      <c r="D147" s="7"/>
      <c r="E147" s="2" t="s">
        <v>1</v>
      </c>
    </row>
    <row r="148" spans="1:5" ht="20">
      <c r="A148" s="3" t="s">
        <v>141</v>
      </c>
      <c r="B148" s="4">
        <v>6099.5</v>
      </c>
      <c r="C148" s="4">
        <v>15000</v>
      </c>
      <c r="D148" s="7">
        <f>SUM(B148/C148)</f>
        <v>0.40663333333333335</v>
      </c>
      <c r="E148" s="4">
        <v>0</v>
      </c>
    </row>
    <row r="149" spans="1:5" ht="20">
      <c r="A149" s="3" t="s">
        <v>142</v>
      </c>
      <c r="B149" s="4">
        <v>2876.56</v>
      </c>
      <c r="C149" s="4">
        <v>7888.2</v>
      </c>
      <c r="D149" s="7">
        <f>SUM(B149/C149)</f>
        <v>0.36466621028878576</v>
      </c>
      <c r="E149" s="4">
        <v>0</v>
      </c>
    </row>
    <row r="150" spans="1:5">
      <c r="A150" s="3" t="s">
        <v>143</v>
      </c>
      <c r="B150" s="3"/>
      <c r="C150" s="4">
        <v>1497.55</v>
      </c>
      <c r="D150" s="7">
        <f>SUM(B150/C150)</f>
        <v>0</v>
      </c>
      <c r="E150" s="3"/>
    </row>
    <row r="151" spans="1:5">
      <c r="A151" s="3" t="s">
        <v>144</v>
      </c>
      <c r="B151" s="3"/>
      <c r="C151" s="4">
        <v>1590</v>
      </c>
      <c r="D151" s="7">
        <f>SUM(B151/C151)</f>
        <v>0</v>
      </c>
      <c r="E151" s="3"/>
    </row>
    <row r="152" spans="1:5">
      <c r="A152" s="3" t="s">
        <v>145</v>
      </c>
      <c r="B152" s="3"/>
      <c r="C152" s="4">
        <v>4398.7</v>
      </c>
      <c r="D152" s="7">
        <f>SUM(B152/C152)</f>
        <v>0</v>
      </c>
      <c r="E152" s="3"/>
    </row>
    <row r="153" spans="1:5">
      <c r="A153" s="3" t="s">
        <v>146</v>
      </c>
      <c r="B153" s="4">
        <v>150</v>
      </c>
      <c r="C153" s="4">
        <v>12785.45</v>
      </c>
      <c r="D153" s="7">
        <f>SUM(B153/C153)</f>
        <v>1.1732086082226281E-2</v>
      </c>
      <c r="E153" s="4">
        <v>0</v>
      </c>
    </row>
    <row r="154" spans="1:5" ht="20">
      <c r="A154" s="3" t="s">
        <v>147</v>
      </c>
      <c r="B154" s="3"/>
      <c r="C154" s="4">
        <v>2777.8</v>
      </c>
      <c r="D154" s="7">
        <f>SUM(B154/C154)</f>
        <v>0</v>
      </c>
      <c r="E154" s="3"/>
    </row>
    <row r="155" spans="1:5" ht="20">
      <c r="A155" s="3" t="s">
        <v>148</v>
      </c>
      <c r="B155" s="4">
        <v>145</v>
      </c>
      <c r="C155" s="4">
        <v>3129.45</v>
      </c>
      <c r="D155" s="7">
        <f>SUM(B155/C155)</f>
        <v>4.6334020355014459E-2</v>
      </c>
      <c r="E155" s="4">
        <v>0</v>
      </c>
    </row>
    <row r="156" spans="1:5" ht="20">
      <c r="A156" s="3" t="s">
        <v>149</v>
      </c>
      <c r="B156" s="3"/>
      <c r="C156" s="4">
        <v>2587.5500000000002</v>
      </c>
      <c r="D156" s="7">
        <f>SUM(B156/C156)</f>
        <v>0</v>
      </c>
      <c r="E156" s="3"/>
    </row>
    <row r="157" spans="1:5" ht="20">
      <c r="A157" s="14" t="s">
        <v>150</v>
      </c>
      <c r="B157" s="15">
        <f>SUM(11126.5+215)</f>
        <v>11341.5</v>
      </c>
      <c r="C157" s="15">
        <v>10389.299999999999</v>
      </c>
      <c r="D157" s="16">
        <f>SUM(B157/C157)</f>
        <v>1.0916519881031446</v>
      </c>
      <c r="E157" s="15">
        <f>SUM((B157-C157)*0.75)</f>
        <v>714.15000000000055</v>
      </c>
    </row>
    <row r="158" spans="1:5">
      <c r="A158" s="5"/>
      <c r="B158" s="6"/>
      <c r="C158" s="6"/>
      <c r="D158" s="8"/>
      <c r="E158" s="6"/>
    </row>
    <row r="159" spans="1:5">
      <c r="A159" s="5"/>
      <c r="B159" s="9"/>
      <c r="C159" s="9"/>
      <c r="D159" s="10"/>
      <c r="E159" s="9"/>
    </row>
  </sheetData>
  <mergeCells count="1">
    <mergeCell ref="A1:E1"/>
  </mergeCells>
  <pageMargins left="0.25" right="0.25" top="0.5" bottom="0.5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Wilson</dc:creator>
  <cp:lastModifiedBy>Jim Wilson</cp:lastModifiedBy>
  <dcterms:created xsi:type="dcterms:W3CDTF">2022-01-06T03:07:14Z</dcterms:created>
  <dcterms:modified xsi:type="dcterms:W3CDTF">2022-01-06T03:07:14Z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