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ahq.sharepoint.com/sites/Advocacy/Shared Documents/PAC and BGF/Affiliates/REPORTS/REGION Reports/2022/"/>
    </mc:Choice>
  </mc:AlternateContent>
  <xr:revisionPtr revIDLastSave="102" documentId="8_{6F6F0B55-18E0-4F0E-803E-C9CFB6D2157B}" xr6:coauthVersionLast="47" xr6:coauthVersionMax="47" xr10:uidLastSave="{1F786AC1-A1D5-45EA-BA4A-7FD7B96A0C8D}"/>
  <bookViews>
    <workbookView xWindow="-110" yWindow="-110" windowWidth="19420" windowHeight="10420" xr2:uid="{00000000-000D-0000-FFFF-FFFF00000000}"/>
  </bookViews>
  <sheets>
    <sheet name="NAAFAIRSHARE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7" i="1" l="1"/>
  <c r="E125" i="1"/>
  <c r="E100" i="1"/>
  <c r="E88" i="1"/>
  <c r="E77" i="1"/>
  <c r="E75" i="1"/>
  <c r="E74" i="1"/>
  <c r="E68" i="1"/>
  <c r="E67" i="1"/>
  <c r="E66" i="1"/>
  <c r="E62" i="1"/>
  <c r="E61" i="1"/>
  <c r="E55" i="1"/>
  <c r="E52" i="1"/>
  <c r="E49" i="1"/>
  <c r="E47" i="1"/>
  <c r="E41" i="1"/>
  <c r="E40" i="1"/>
  <c r="E39" i="1"/>
  <c r="E28" i="1"/>
  <c r="E26" i="1"/>
  <c r="E24" i="1"/>
  <c r="E17" i="1"/>
  <c r="E15" i="1"/>
  <c r="E7" i="1"/>
  <c r="D141" i="1"/>
  <c r="D142" i="1"/>
  <c r="D143" i="1"/>
  <c r="D144" i="1"/>
  <c r="D145" i="1"/>
  <c r="D146" i="1"/>
  <c r="D147" i="1"/>
  <c r="D148" i="1"/>
  <c r="D149" i="1"/>
  <c r="D140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18" i="1"/>
  <c r="D110" i="1"/>
  <c r="D108" i="1"/>
  <c r="D109" i="1"/>
  <c r="D111" i="1"/>
  <c r="D112" i="1"/>
  <c r="D113" i="1"/>
  <c r="D107" i="1"/>
  <c r="D101" i="1"/>
  <c r="D102" i="1"/>
  <c r="D103" i="1"/>
  <c r="D104" i="1"/>
  <c r="D100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73" i="1"/>
  <c r="D60" i="1"/>
  <c r="D61" i="1"/>
  <c r="D62" i="1"/>
  <c r="D63" i="1"/>
  <c r="D64" i="1"/>
  <c r="D65" i="1"/>
  <c r="D66" i="1"/>
  <c r="D67" i="1"/>
  <c r="D68" i="1"/>
  <c r="D69" i="1"/>
  <c r="D70" i="1"/>
  <c r="D59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4" i="1"/>
  <c r="D55" i="1"/>
  <c r="D56" i="1"/>
  <c r="D34" i="1"/>
  <c r="D21" i="1"/>
  <c r="D22" i="1"/>
  <c r="D23" i="1"/>
  <c r="D24" i="1"/>
  <c r="D25" i="1"/>
  <c r="D26" i="1"/>
  <c r="D27" i="1"/>
  <c r="D28" i="1"/>
  <c r="D29" i="1"/>
  <c r="D30" i="1"/>
  <c r="D20" i="1"/>
  <c r="D14" i="1"/>
  <c r="D15" i="1"/>
  <c r="D16" i="1"/>
  <c r="D17" i="1"/>
  <c r="D13" i="1"/>
  <c r="D8" i="1"/>
  <c r="D7" i="1"/>
  <c r="B36" i="1"/>
  <c r="D36" i="1" s="1"/>
  <c r="B53" i="1"/>
  <c r="D53" i="1" s="1"/>
</calcChain>
</file>

<file path=xl/sharedStrings.xml><?xml version="1.0" encoding="utf-8"?>
<sst xmlns="http://schemas.openxmlformats.org/spreadsheetml/2006/main" count="185" uniqueCount="145">
  <si>
    <t>National Apartment Association Current Status by Region and Affiliate - 2022</t>
  </si>
  <si>
    <t/>
  </si>
  <si>
    <t>2022
Contributions</t>
  </si>
  <si>
    <t>PAC Fair share Goal</t>
  </si>
  <si>
    <t>%PAC Fair share</t>
  </si>
  <si>
    <t>Region 01</t>
  </si>
  <si>
    <t>Apartment &amp; Office Building Association (AOBA)</t>
  </si>
  <si>
    <t>Maryland Multi-Housing Association Inc.</t>
  </si>
  <si>
    <t>Pennsylvania Apartment Association</t>
  </si>
  <si>
    <t>Virginia Apartment &amp; Management Association</t>
  </si>
  <si>
    <t>West Virginia Apartment Association</t>
  </si>
  <si>
    <t>Region 02</t>
  </si>
  <si>
    <t>Apartment Association of New Hampshire</t>
  </si>
  <si>
    <t>Connecticut Apartment Association</t>
  </si>
  <si>
    <t>Delaware Apartment Association</t>
  </si>
  <si>
    <t>Massachusetts Apartment Association</t>
  </si>
  <si>
    <t>New Jersey Apartment Association</t>
  </si>
  <si>
    <t>The Associated Builders and Owners of NY (ABO)</t>
  </si>
  <si>
    <t>Region 03</t>
  </si>
  <si>
    <t>Apartment Owners &amp; Managers Association of Wisconsin</t>
  </si>
  <si>
    <t>Chicagoland Apartment Association</t>
  </si>
  <si>
    <t>Columbus Apartment Association (OH)</t>
  </si>
  <si>
    <t>Detroit Metropolitan Apartment Association</t>
  </si>
  <si>
    <t>Greater Cincinnati Northern Kentucky Apartment Association</t>
  </si>
  <si>
    <t>Greater Dayton Apartment Association</t>
  </si>
  <si>
    <t>Indiana Apartment Association</t>
  </si>
  <si>
    <t xml:space="preserve">Northern Ohio Apartment Association </t>
  </si>
  <si>
    <t>Property Management Association of Mid-Michigan</t>
  </si>
  <si>
    <t>Property Management Association of West Michigan</t>
  </si>
  <si>
    <t>Washtenaw Area Apartment Association</t>
  </si>
  <si>
    <t>Region 04</t>
  </si>
  <si>
    <t>Apartment Association of Greater Augusta</t>
  </si>
  <si>
    <t>Apartment Association of Greater Columbia</t>
  </si>
  <si>
    <t>Apartment Association of Greater Knoxville</t>
  </si>
  <si>
    <t>Apartment Association of Greater Memphis</t>
  </si>
  <si>
    <t>Apartment Association of Western North Carolina</t>
  </si>
  <si>
    <t>Athens Apartment Association</t>
  </si>
  <si>
    <t>Atlanta Apartment Association</t>
  </si>
  <si>
    <t>Charleston Apartment Association</t>
  </si>
  <si>
    <t>Chattanooga Apartment Association</t>
  </si>
  <si>
    <t xml:space="preserve">Coastal Georgia Apartment Association </t>
  </si>
  <si>
    <t>Columbus Apartment Association (GA)</t>
  </si>
  <si>
    <t>Greater Charlotte Apartment Association</t>
  </si>
  <si>
    <t xml:space="preserve">Greater Fayetteville Apartment Association </t>
  </si>
  <si>
    <t>Greater Nashville Apartment Association</t>
  </si>
  <si>
    <t>Greenville Area Property Managers Association</t>
  </si>
  <si>
    <t>Louisville Apartment Association</t>
  </si>
  <si>
    <t>Mid Georgia Apartment Association</t>
  </si>
  <si>
    <t>Myrtle Beach Apartment Association</t>
  </si>
  <si>
    <t>Piedmont Triad Apartment Association</t>
  </si>
  <si>
    <t>Triangle Apartment Association</t>
  </si>
  <si>
    <t>Tri-City Apartment Association (TN)</t>
  </si>
  <si>
    <t>Upper State Apartment Association</t>
  </si>
  <si>
    <t>Wilmington Apartment Association</t>
  </si>
  <si>
    <t>Region 05</t>
  </si>
  <si>
    <t>Apartment Association of Central Oklahoma</t>
  </si>
  <si>
    <t>Apartment Association of Greater Wichita</t>
  </si>
  <si>
    <t>Apartment Association of Kansas City</t>
  </si>
  <si>
    <t>Apartment Association of Nebraska</t>
  </si>
  <si>
    <t>Apartment Council of Topeka</t>
  </si>
  <si>
    <t>Arkansas Apartment Association</t>
  </si>
  <si>
    <t>Columbia Apartment Association</t>
  </si>
  <si>
    <t>Greater Iowa Apartment Association</t>
  </si>
  <si>
    <t>Greater Springfield Apartment &amp; Housing Association</t>
  </si>
  <si>
    <t>Mid-Missouri Apartment Association</t>
  </si>
  <si>
    <t>Saint Louis Apartment Association</t>
  </si>
  <si>
    <t>Tulsa Apartment Association</t>
  </si>
  <si>
    <t>Region 06</t>
  </si>
  <si>
    <t>Apartment Association of Central Texas</t>
  </si>
  <si>
    <t>Apartment Association of Greater Dallas</t>
  </si>
  <si>
    <t>Apartment Association of New Mexico</t>
  </si>
  <si>
    <t>Apartment Association of Southeast Texas</t>
  </si>
  <si>
    <t>Apartment Association of Tarrant County Inc</t>
  </si>
  <si>
    <t>Apartment Association of the Panhandle</t>
  </si>
  <si>
    <t>Austin Apartment Association</t>
  </si>
  <si>
    <t>Big Country Apartment Association</t>
  </si>
  <si>
    <t>Bryan College Station Apartment Association</t>
  </si>
  <si>
    <t>Corpus Christi Apartment Association</t>
  </si>
  <si>
    <t>Corsicana Apartment Association</t>
  </si>
  <si>
    <t>El Paso Apartment Association</t>
  </si>
  <si>
    <t>Galveston County Apartment Association</t>
  </si>
  <si>
    <t>Greater Longview Apartment Association</t>
  </si>
  <si>
    <t>Heart of Texas Apartment Association</t>
  </si>
  <si>
    <t>Houston Apartment Association</t>
  </si>
  <si>
    <t>Lubbock Apartment Association</t>
  </si>
  <si>
    <t>North Texas Rental Properties Association</t>
  </si>
  <si>
    <t>Permian Basin Apartment Association</t>
  </si>
  <si>
    <t>Piney Woods Apartment Association</t>
  </si>
  <si>
    <t>Rio Grande Valley Apartment Association</t>
  </si>
  <si>
    <t>San Angelo Apartment Association Inc</t>
  </si>
  <si>
    <t>San Antonio Apartment Association</t>
  </si>
  <si>
    <t>Tyler Apartment Association</t>
  </si>
  <si>
    <t>Victoria Apartment Association</t>
  </si>
  <si>
    <t>Region 07</t>
  </si>
  <si>
    <t>Arizona Multihousing Association</t>
  </si>
  <si>
    <t>Idaho Apartment Association</t>
  </si>
  <si>
    <t>Multifamily NW</t>
  </si>
  <si>
    <t>Nevada State Apartment Association</t>
  </si>
  <si>
    <t>Washington Multi-Family Housing Association</t>
  </si>
  <si>
    <t>Region 08</t>
  </si>
  <si>
    <t>Apartment Association of Metro Denver</t>
  </si>
  <si>
    <t>North Dakota Apartment Association</t>
  </si>
  <si>
    <t>Northern Colorado Rental Housing Association</t>
  </si>
  <si>
    <t>South Dakota Multi-Housing Association</t>
  </si>
  <si>
    <t>The Apartment Association of Southern Colorado</t>
  </si>
  <si>
    <t>Utah Apartment Association</t>
  </si>
  <si>
    <t>Weld County Apartment Association</t>
  </si>
  <si>
    <t>Region 09</t>
  </si>
  <si>
    <t>Acadiana Apartment Association</t>
  </si>
  <si>
    <t>Apartment Association of Greater New Orleans</t>
  </si>
  <si>
    <t>Apartment Association of Greater Orlando</t>
  </si>
  <si>
    <t>Apartment Association of North Alabama</t>
  </si>
  <si>
    <t>Baton Rouge Apartment Association</t>
  </si>
  <si>
    <t>Bay Area Apartment Association</t>
  </si>
  <si>
    <t>Capital City Apartment Association</t>
  </si>
  <si>
    <t>Emerald Coast Apartment Association of NW Florida</t>
  </si>
  <si>
    <t>First Coast Apartment Association</t>
  </si>
  <si>
    <t>Greater Birmingham Apartment Association</t>
  </si>
  <si>
    <t>Greater Gulf Coast Apartment Association</t>
  </si>
  <si>
    <t>Houma-Thibodaux Apartment Association</t>
  </si>
  <si>
    <t>Mississippi Apartment Association</t>
  </si>
  <si>
    <t>Mobile Bay Area Apartment Association</t>
  </si>
  <si>
    <t>North Central Florida Apartment Association</t>
  </si>
  <si>
    <t>Northeast Louisiana Apartment Assn.</t>
  </si>
  <si>
    <t>River Region Apartment Association</t>
  </si>
  <si>
    <t>Shreveport-Bossier Apartment Association</t>
  </si>
  <si>
    <t>South East Florida Apartment Association</t>
  </si>
  <si>
    <t>Southwest Florida Apartment Association</t>
  </si>
  <si>
    <t>Southwest Louisiana Apartment Association</t>
  </si>
  <si>
    <t>Space Coast Apartment Association</t>
  </si>
  <si>
    <t>Region 10</t>
  </si>
  <si>
    <t>Apartment Association of Greater Los Angeles</t>
  </si>
  <si>
    <t>Apartment Association of Orange County</t>
  </si>
  <si>
    <t>Berkeley Property Owners Association</t>
  </si>
  <si>
    <t>California Rental Housing Association</t>
  </si>
  <si>
    <t>East Bay Rental Housing Association</t>
  </si>
  <si>
    <t>Nor Cal Rental Property Association Inc.</t>
  </si>
  <si>
    <t>North Valley Property Owners Association</t>
  </si>
  <si>
    <t>Santa Barbara Rental Property Association, Inc.</t>
  </si>
  <si>
    <t>Small Property Owners of San Francisco Institute</t>
  </si>
  <si>
    <t xml:space="preserve">Southern California Rental Housing Association </t>
  </si>
  <si>
    <t>Apartment Professionals Trade Society of New York</t>
  </si>
  <si>
    <t>Central Kentucky Apartment Association</t>
  </si>
  <si>
    <t>75% Affiliate-2022 Share</t>
  </si>
  <si>
    <t>2021 Share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</si>
</sst>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&quot;$&quot;#,##0.00;\(&quot;$&quot;#,##0.00\)"/>
    <numFmt numFmtId="165" formatCode="[$-10409]#,##0%"/>
    <numFmt numFmtId="168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5" fontId="4" fillId="0" borderId="0" xfId="0" applyNumberFormat="1" applyFont="1" applyFill="1" applyBorder="1" applyAlignment="1">
      <alignment vertical="top" wrapText="1" readingOrder="1"/>
    </xf>
    <xf numFmtId="165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168" fontId="7" fillId="0" borderId="0" xfId="1" applyNumberFormat="1" applyFont="1" applyFill="1" applyBorder="1"/>
    <xf numFmtId="168" fontId="4" fillId="0" borderId="0" xfId="1" applyNumberFormat="1" applyFont="1" applyAlignment="1">
      <alignment vertical="top" wrapText="1" readingOrder="1"/>
    </xf>
    <xf numFmtId="168" fontId="8" fillId="0" borderId="2" xfId="1" applyNumberFormat="1" applyFont="1" applyBorder="1"/>
    <xf numFmtId="168" fontId="5" fillId="0" borderId="3" xfId="1" applyNumberFormat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"/>
  <sheetViews>
    <sheetView showGridLines="0" tabSelected="1" workbookViewId="0">
      <pane ySplit="1" topLeftCell="A2" activePane="bottomLeft" state="frozen"/>
      <selection pane="bottomLeft" activeCell="I5" sqref="I5"/>
    </sheetView>
  </sheetViews>
  <sheetFormatPr defaultRowHeight="14.5" x14ac:dyDescent="0.35"/>
  <cols>
    <col min="1" max="1" width="38.36328125" customWidth="1"/>
    <col min="2" max="2" width="12" customWidth="1"/>
    <col min="3" max="5" width="11.26953125" customWidth="1"/>
    <col min="6" max="6" width="0" hidden="1" customWidth="1"/>
    <col min="7" max="7" width="11.08984375" style="11" bestFit="1" customWidth="1"/>
  </cols>
  <sheetData>
    <row r="1" spans="1:7" ht="18" customHeight="1" x14ac:dyDescent="0.35">
      <c r="A1" s="9" t="s">
        <v>0</v>
      </c>
      <c r="B1" s="10"/>
      <c r="C1" s="10"/>
      <c r="D1" s="10"/>
      <c r="E1" s="10"/>
    </row>
    <row r="2" spans="1:7" ht="22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143</v>
      </c>
      <c r="G2" s="14" t="s">
        <v>144</v>
      </c>
    </row>
    <row r="3" spans="1:7" x14ac:dyDescent="0.35">
      <c r="A3" s="2" t="s">
        <v>5</v>
      </c>
      <c r="B3" s="2" t="s">
        <v>1</v>
      </c>
      <c r="C3" s="2" t="s">
        <v>1</v>
      </c>
      <c r="D3" s="2" t="s">
        <v>1</v>
      </c>
      <c r="E3" s="2" t="s">
        <v>1</v>
      </c>
    </row>
    <row r="4" spans="1:7" x14ac:dyDescent="0.35">
      <c r="A4" s="3" t="s">
        <v>6</v>
      </c>
      <c r="B4" s="4">
        <v>2355.2800000000002</v>
      </c>
      <c r="C4" s="4">
        <v>15000</v>
      </c>
      <c r="D4" s="7">
        <v>0.16</v>
      </c>
      <c r="E4" s="4">
        <v>0</v>
      </c>
    </row>
    <row r="5" spans="1:7" x14ac:dyDescent="0.35">
      <c r="A5" s="3" t="s">
        <v>14</v>
      </c>
      <c r="B5" s="3"/>
      <c r="C5" s="4">
        <v>2034.45</v>
      </c>
      <c r="D5" s="3"/>
      <c r="E5" s="3"/>
    </row>
    <row r="6" spans="1:7" x14ac:dyDescent="0.35">
      <c r="A6" s="3" t="s">
        <v>7</v>
      </c>
      <c r="B6" s="3"/>
      <c r="C6" s="4">
        <v>11192.1</v>
      </c>
      <c r="D6" s="3"/>
      <c r="E6" s="3"/>
    </row>
    <row r="7" spans="1:7" x14ac:dyDescent="0.35">
      <c r="A7" s="3" t="s">
        <v>8</v>
      </c>
      <c r="B7" s="4">
        <v>17750</v>
      </c>
      <c r="C7" s="4">
        <v>15000</v>
      </c>
      <c r="D7" s="7">
        <f>SUM(B7/C7)</f>
        <v>1.1833333333333333</v>
      </c>
      <c r="E7" s="4">
        <f>SUM(B7-C7)*0.75</f>
        <v>2062.5</v>
      </c>
    </row>
    <row r="8" spans="1:7" x14ac:dyDescent="0.35">
      <c r="A8" s="3" t="s">
        <v>9</v>
      </c>
      <c r="B8" s="4">
        <v>12850</v>
      </c>
      <c r="C8" s="4">
        <v>15000</v>
      </c>
      <c r="D8" s="7">
        <f>SUM(B8/C8)</f>
        <v>0.85666666666666669</v>
      </c>
      <c r="E8" s="4">
        <v>0</v>
      </c>
      <c r="G8" s="11">
        <v>5643.75</v>
      </c>
    </row>
    <row r="9" spans="1:7" x14ac:dyDescent="0.35">
      <c r="A9" s="3" t="s">
        <v>10</v>
      </c>
      <c r="B9" s="3"/>
      <c r="C9" s="4">
        <v>750</v>
      </c>
      <c r="D9" s="3"/>
      <c r="E9" s="3"/>
    </row>
    <row r="10" spans="1:7" x14ac:dyDescent="0.35">
      <c r="A10" s="5"/>
      <c r="B10" s="6"/>
      <c r="C10" s="6"/>
      <c r="D10" s="8"/>
      <c r="E10" s="6"/>
    </row>
    <row r="11" spans="1:7" x14ac:dyDescent="0.35">
      <c r="A11" s="2" t="s">
        <v>11</v>
      </c>
      <c r="B11" s="2" t="s">
        <v>1</v>
      </c>
      <c r="C11" s="2" t="s">
        <v>1</v>
      </c>
      <c r="D11" s="2" t="s">
        <v>1</v>
      </c>
      <c r="E11" s="2" t="s">
        <v>1</v>
      </c>
    </row>
    <row r="12" spans="1:7" x14ac:dyDescent="0.35">
      <c r="A12" s="3" t="s">
        <v>12</v>
      </c>
      <c r="B12" s="3"/>
      <c r="C12" s="4">
        <v>750</v>
      </c>
      <c r="D12" s="3"/>
      <c r="E12" s="3"/>
    </row>
    <row r="13" spans="1:7" x14ac:dyDescent="0.35">
      <c r="A13" s="3" t="s">
        <v>13</v>
      </c>
      <c r="B13" s="4">
        <v>1075</v>
      </c>
      <c r="C13" s="4">
        <v>2454</v>
      </c>
      <c r="D13" s="7">
        <f>SUM(B13/C13)</f>
        <v>0.4380603096984515</v>
      </c>
      <c r="E13" s="4">
        <v>0</v>
      </c>
    </row>
    <row r="14" spans="1:7" x14ac:dyDescent="0.35">
      <c r="A14" s="3" t="s">
        <v>15</v>
      </c>
      <c r="B14" s="4">
        <v>6025</v>
      </c>
      <c r="C14" s="4">
        <v>12593</v>
      </c>
      <c r="D14" s="7">
        <f t="shared" ref="D14:D17" si="0">SUM(B14/C14)</f>
        <v>0.47844040339871358</v>
      </c>
      <c r="E14" s="4">
        <v>0</v>
      </c>
    </row>
    <row r="15" spans="1:7" x14ac:dyDescent="0.35">
      <c r="A15" s="3" t="s">
        <v>16</v>
      </c>
      <c r="B15" s="4">
        <v>23125</v>
      </c>
      <c r="C15" s="4">
        <v>11606</v>
      </c>
      <c r="D15" s="7">
        <f t="shared" si="0"/>
        <v>1.9925038773048422</v>
      </c>
      <c r="E15" s="4">
        <f>SUM(B15-C15)*0.75</f>
        <v>8639.25</v>
      </c>
      <c r="G15" s="12">
        <v>6274.5</v>
      </c>
    </row>
    <row r="16" spans="1:7" x14ac:dyDescent="0.35">
      <c r="A16" s="3" t="s">
        <v>141</v>
      </c>
      <c r="B16" s="4">
        <v>75</v>
      </c>
      <c r="C16" s="4">
        <v>3153.45</v>
      </c>
      <c r="D16" s="7">
        <f t="shared" si="0"/>
        <v>2.3783475241402275E-2</v>
      </c>
      <c r="E16" s="4">
        <v>0</v>
      </c>
    </row>
    <row r="17" spans="1:7" x14ac:dyDescent="0.35">
      <c r="A17" s="3" t="s">
        <v>17</v>
      </c>
      <c r="B17" s="4">
        <v>1650</v>
      </c>
      <c r="C17" s="4">
        <v>1387.6</v>
      </c>
      <c r="D17" s="7">
        <f t="shared" si="0"/>
        <v>1.1891034880368982</v>
      </c>
      <c r="E17" s="4">
        <f>SUM(B17-C17)*0.75</f>
        <v>196.80000000000007</v>
      </c>
    </row>
    <row r="18" spans="1:7" x14ac:dyDescent="0.35">
      <c r="A18" s="5"/>
      <c r="B18" s="6"/>
      <c r="C18" s="6"/>
      <c r="D18" s="8"/>
      <c r="E18" s="6"/>
    </row>
    <row r="19" spans="1:7" x14ac:dyDescent="0.35">
      <c r="A19" s="2" t="s">
        <v>18</v>
      </c>
      <c r="B19" s="2" t="s">
        <v>1</v>
      </c>
      <c r="C19" s="2" t="s">
        <v>1</v>
      </c>
      <c r="D19" s="2" t="s">
        <v>1</v>
      </c>
      <c r="E19" s="2" t="s">
        <v>1</v>
      </c>
    </row>
    <row r="20" spans="1:7" x14ac:dyDescent="0.35">
      <c r="A20" s="3" t="s">
        <v>19</v>
      </c>
      <c r="B20" s="4">
        <v>25</v>
      </c>
      <c r="C20" s="4">
        <v>4576.75</v>
      </c>
      <c r="D20" s="7">
        <f>SUM(B20/C20)</f>
        <v>5.4623914349702296E-3</v>
      </c>
      <c r="E20" s="4">
        <v>0</v>
      </c>
    </row>
    <row r="21" spans="1:7" x14ac:dyDescent="0.35">
      <c r="A21" s="3" t="s">
        <v>20</v>
      </c>
      <c r="B21" s="4">
        <v>11066.59</v>
      </c>
      <c r="C21" s="4">
        <v>15000</v>
      </c>
      <c r="D21" s="7">
        <f t="shared" ref="D21:D30" si="1">SUM(B21/C21)</f>
        <v>0.73777266666666663</v>
      </c>
      <c r="E21" s="4">
        <v>0</v>
      </c>
    </row>
    <row r="22" spans="1:7" x14ac:dyDescent="0.35">
      <c r="A22" s="3" t="s">
        <v>21</v>
      </c>
      <c r="B22" s="4">
        <v>500</v>
      </c>
      <c r="C22" s="4">
        <v>7804.25</v>
      </c>
      <c r="D22" s="7">
        <f t="shared" si="1"/>
        <v>6.4067655444149024E-2</v>
      </c>
      <c r="E22" s="4">
        <v>0</v>
      </c>
    </row>
    <row r="23" spans="1:7" x14ac:dyDescent="0.35">
      <c r="A23" s="3" t="s">
        <v>22</v>
      </c>
      <c r="B23" s="4">
        <v>4136.6499999999996</v>
      </c>
      <c r="C23" s="4">
        <v>4926.6499999999996</v>
      </c>
      <c r="D23" s="7">
        <f t="shared" si="1"/>
        <v>0.83964763074299975</v>
      </c>
      <c r="E23" s="4">
        <v>0</v>
      </c>
    </row>
    <row r="24" spans="1:7" ht="20" x14ac:dyDescent="0.35">
      <c r="A24" s="3" t="s">
        <v>23</v>
      </c>
      <c r="B24" s="4">
        <v>24021.5</v>
      </c>
      <c r="C24" s="4">
        <v>6114.05</v>
      </c>
      <c r="D24" s="7">
        <f t="shared" si="1"/>
        <v>3.9289014646592682</v>
      </c>
      <c r="E24" s="4">
        <f>SUM(B24-C24)*0.75</f>
        <v>13430.587500000001</v>
      </c>
      <c r="G24" s="12">
        <v>340.88750000000027</v>
      </c>
    </row>
    <row r="25" spans="1:7" x14ac:dyDescent="0.35">
      <c r="A25" s="3" t="s">
        <v>24</v>
      </c>
      <c r="B25" s="4">
        <v>1450</v>
      </c>
      <c r="C25" s="4">
        <v>3188.75</v>
      </c>
      <c r="D25" s="7">
        <f t="shared" si="1"/>
        <v>0.4547236377891023</v>
      </c>
      <c r="E25" s="4">
        <v>0</v>
      </c>
      <c r="G25" s="12"/>
    </row>
    <row r="26" spans="1:7" x14ac:dyDescent="0.35">
      <c r="A26" s="3" t="s">
        <v>25</v>
      </c>
      <c r="B26" s="4">
        <v>42875</v>
      </c>
      <c r="C26" s="4">
        <v>15000</v>
      </c>
      <c r="D26" s="7">
        <f t="shared" si="1"/>
        <v>2.8583333333333334</v>
      </c>
      <c r="E26" s="4">
        <f>SUM(B26-C26)*0.75</f>
        <v>20906.25</v>
      </c>
      <c r="G26" s="12">
        <v>12318.75</v>
      </c>
    </row>
    <row r="27" spans="1:7" x14ac:dyDescent="0.35">
      <c r="A27" s="3" t="s">
        <v>26</v>
      </c>
      <c r="B27" s="4">
        <v>25</v>
      </c>
      <c r="C27" s="4">
        <v>9415.15</v>
      </c>
      <c r="D27" s="7">
        <f t="shared" si="1"/>
        <v>2.655294923607165E-3</v>
      </c>
      <c r="E27" s="4">
        <v>0</v>
      </c>
    </row>
    <row r="28" spans="1:7" x14ac:dyDescent="0.35">
      <c r="A28" s="3" t="s">
        <v>27</v>
      </c>
      <c r="B28" s="4">
        <v>4044.5</v>
      </c>
      <c r="C28" s="4">
        <v>2159.15</v>
      </c>
      <c r="D28" s="7">
        <f t="shared" si="1"/>
        <v>1.8731908389875644</v>
      </c>
      <c r="E28" s="4">
        <f>SUM(B28-C28)*0.75</f>
        <v>1414.0124999999998</v>
      </c>
    </row>
    <row r="29" spans="1:7" x14ac:dyDescent="0.35">
      <c r="A29" s="3" t="s">
        <v>28</v>
      </c>
      <c r="B29" s="4">
        <v>3447.5</v>
      </c>
      <c r="C29" s="4">
        <v>4043.9</v>
      </c>
      <c r="D29" s="7">
        <f t="shared" si="1"/>
        <v>0.85251860827419079</v>
      </c>
      <c r="E29" s="4">
        <v>0</v>
      </c>
    </row>
    <row r="30" spans="1:7" x14ac:dyDescent="0.35">
      <c r="A30" s="3" t="s">
        <v>29</v>
      </c>
      <c r="B30" s="4">
        <v>1600</v>
      </c>
      <c r="C30" s="4">
        <v>1728.9</v>
      </c>
      <c r="D30" s="7">
        <f t="shared" si="1"/>
        <v>0.92544392388223717</v>
      </c>
      <c r="E30" s="4">
        <v>0</v>
      </c>
    </row>
    <row r="31" spans="1:7" x14ac:dyDescent="0.35">
      <c r="A31" s="5"/>
      <c r="B31" s="6"/>
      <c r="C31" s="6"/>
      <c r="D31" s="8"/>
      <c r="E31" s="6"/>
    </row>
    <row r="32" spans="1:7" x14ac:dyDescent="0.35">
      <c r="A32" s="2" t="s">
        <v>30</v>
      </c>
      <c r="B32" s="2" t="s">
        <v>1</v>
      </c>
      <c r="C32" s="2" t="s">
        <v>1</v>
      </c>
      <c r="D32" s="2" t="s">
        <v>1</v>
      </c>
      <c r="E32" s="2" t="s">
        <v>1</v>
      </c>
    </row>
    <row r="33" spans="1:7" x14ac:dyDescent="0.35">
      <c r="A33" s="3" t="s">
        <v>31</v>
      </c>
      <c r="B33" s="3"/>
      <c r="C33" s="4">
        <v>1482.1</v>
      </c>
      <c r="D33" s="3"/>
      <c r="E33" s="3"/>
    </row>
    <row r="34" spans="1:7" x14ac:dyDescent="0.35">
      <c r="A34" s="3" t="s">
        <v>32</v>
      </c>
      <c r="B34" s="4">
        <v>1260</v>
      </c>
      <c r="C34" s="4">
        <v>2411.4</v>
      </c>
      <c r="D34" s="7">
        <f t="shared" ref="D34:D56" si="2">SUM(B34/C34)</f>
        <v>0.52251803931326202</v>
      </c>
      <c r="E34" s="4">
        <v>0</v>
      </c>
    </row>
    <row r="35" spans="1:7" x14ac:dyDescent="0.35">
      <c r="A35" s="3" t="s">
        <v>33</v>
      </c>
      <c r="B35" s="3"/>
      <c r="C35" s="4">
        <v>1520.6</v>
      </c>
      <c r="D35" s="7">
        <f t="shared" si="2"/>
        <v>0</v>
      </c>
      <c r="E35" s="3"/>
    </row>
    <row r="36" spans="1:7" x14ac:dyDescent="0.35">
      <c r="A36" s="3" t="s">
        <v>34</v>
      </c>
      <c r="B36" s="4">
        <f>SUM(1650+4780)</f>
        <v>6430</v>
      </c>
      <c r="C36" s="4">
        <v>3757.35</v>
      </c>
      <c r="D36" s="7">
        <f t="shared" si="2"/>
        <v>1.7113124941780777</v>
      </c>
      <c r="E36" s="4">
        <v>0</v>
      </c>
    </row>
    <row r="37" spans="1:7" x14ac:dyDescent="0.35">
      <c r="A37" s="3" t="s">
        <v>35</v>
      </c>
      <c r="B37" s="4">
        <v>1030</v>
      </c>
      <c r="C37" s="4">
        <v>1114.5</v>
      </c>
      <c r="D37" s="7">
        <f t="shared" si="2"/>
        <v>0.92418124719605199</v>
      </c>
      <c r="E37" s="4">
        <v>0</v>
      </c>
    </row>
    <row r="38" spans="1:7" x14ac:dyDescent="0.35">
      <c r="A38" s="3" t="s">
        <v>36</v>
      </c>
      <c r="B38" s="3"/>
      <c r="C38" s="4">
        <v>750</v>
      </c>
      <c r="D38" s="7">
        <f t="shared" si="2"/>
        <v>0</v>
      </c>
      <c r="E38" s="3"/>
    </row>
    <row r="39" spans="1:7" x14ac:dyDescent="0.35">
      <c r="A39" s="3" t="s">
        <v>37</v>
      </c>
      <c r="B39" s="4">
        <v>15865</v>
      </c>
      <c r="C39" s="4">
        <v>15000</v>
      </c>
      <c r="D39" s="7">
        <f t="shared" si="2"/>
        <v>1.0576666666666668</v>
      </c>
      <c r="E39" s="4">
        <f>SUM(B39-C39)*0.75</f>
        <v>648.75</v>
      </c>
    </row>
    <row r="40" spans="1:7" x14ac:dyDescent="0.35">
      <c r="A40" s="3" t="s">
        <v>38</v>
      </c>
      <c r="B40" s="4">
        <v>8115</v>
      </c>
      <c r="C40" s="4">
        <v>3563.65</v>
      </c>
      <c r="D40" s="7">
        <f t="shared" si="2"/>
        <v>2.277159653725815</v>
      </c>
      <c r="E40" s="4">
        <f>SUM(B40-C40)*0.75</f>
        <v>3413.5125000000003</v>
      </c>
      <c r="G40" s="13">
        <v>409.375</v>
      </c>
    </row>
    <row r="41" spans="1:7" x14ac:dyDescent="0.35">
      <c r="A41" s="3" t="s">
        <v>39</v>
      </c>
      <c r="B41" s="4">
        <v>1270</v>
      </c>
      <c r="C41" s="4">
        <v>1219.3</v>
      </c>
      <c r="D41" s="7">
        <f t="shared" si="2"/>
        <v>1.0415812351349134</v>
      </c>
      <c r="E41" s="4">
        <f>SUM(B41-C41)*0.75</f>
        <v>38.025000000000034</v>
      </c>
    </row>
    <row r="42" spans="1:7" x14ac:dyDescent="0.35">
      <c r="A42" s="3" t="s">
        <v>40</v>
      </c>
      <c r="B42" s="4">
        <v>25</v>
      </c>
      <c r="C42" s="4">
        <v>2158.15</v>
      </c>
      <c r="D42" s="7">
        <f t="shared" si="2"/>
        <v>1.1583995551745708E-2</v>
      </c>
      <c r="E42" s="4">
        <v>0</v>
      </c>
    </row>
    <row r="43" spans="1:7" x14ac:dyDescent="0.35">
      <c r="A43" s="3" t="s">
        <v>41</v>
      </c>
      <c r="B43" s="3"/>
      <c r="C43" s="4">
        <v>1267.95</v>
      </c>
      <c r="D43" s="7">
        <f t="shared" si="2"/>
        <v>0</v>
      </c>
      <c r="E43" s="3"/>
    </row>
    <row r="44" spans="1:7" x14ac:dyDescent="0.35">
      <c r="A44" s="3" t="s">
        <v>42</v>
      </c>
      <c r="B44" s="4">
        <v>3680</v>
      </c>
      <c r="C44" s="4">
        <v>11448.15</v>
      </c>
      <c r="D44" s="7">
        <f t="shared" si="2"/>
        <v>0.321449317138577</v>
      </c>
      <c r="E44" s="4">
        <v>0</v>
      </c>
    </row>
    <row r="45" spans="1:7" x14ac:dyDescent="0.35">
      <c r="A45" s="3" t="s">
        <v>43</v>
      </c>
      <c r="B45" s="4">
        <v>25</v>
      </c>
      <c r="C45" s="4">
        <v>1457.65</v>
      </c>
      <c r="D45" s="7">
        <f t="shared" si="2"/>
        <v>1.7150893561554557E-2</v>
      </c>
      <c r="E45" s="4">
        <v>0</v>
      </c>
    </row>
    <row r="46" spans="1:7" x14ac:dyDescent="0.35">
      <c r="A46" s="3" t="s">
        <v>142</v>
      </c>
      <c r="B46" s="4">
        <v>1590</v>
      </c>
      <c r="C46" s="4">
        <v>2096.85</v>
      </c>
      <c r="D46" s="7">
        <f t="shared" si="2"/>
        <v>0.75828027755919591</v>
      </c>
      <c r="E46" s="4">
        <v>0</v>
      </c>
    </row>
    <row r="47" spans="1:7" x14ac:dyDescent="0.35">
      <c r="A47" s="3" t="s">
        <v>44</v>
      </c>
      <c r="B47" s="4">
        <v>9490</v>
      </c>
      <c r="C47" s="4">
        <v>7652.05</v>
      </c>
      <c r="D47" s="7">
        <f t="shared" si="2"/>
        <v>1.2401905371763122</v>
      </c>
      <c r="E47" s="4">
        <f>SUM(B47-C47)*0.75</f>
        <v>1378.4624999999999</v>
      </c>
    </row>
    <row r="48" spans="1:7" x14ac:dyDescent="0.35">
      <c r="A48" s="3" t="s">
        <v>45</v>
      </c>
      <c r="B48" s="3"/>
      <c r="C48" s="4">
        <v>750</v>
      </c>
      <c r="D48" s="7">
        <f t="shared" si="2"/>
        <v>0</v>
      </c>
      <c r="E48" s="3"/>
    </row>
    <row r="49" spans="1:7" x14ac:dyDescent="0.35">
      <c r="A49" s="3" t="s">
        <v>46</v>
      </c>
      <c r="B49" s="4">
        <v>15050</v>
      </c>
      <c r="C49" s="4">
        <v>3880.45</v>
      </c>
      <c r="D49" s="7">
        <f t="shared" si="2"/>
        <v>3.8784161630738705</v>
      </c>
      <c r="E49" s="4">
        <f>SUM(B49-C49)*0.75</f>
        <v>8377.1624999999985</v>
      </c>
      <c r="G49" s="11">
        <v>8592.24</v>
      </c>
    </row>
    <row r="50" spans="1:7" x14ac:dyDescent="0.35">
      <c r="A50" s="3" t="s">
        <v>47</v>
      </c>
      <c r="B50" s="3"/>
      <c r="C50" s="4">
        <v>1303.3499999999999</v>
      </c>
      <c r="D50" s="7">
        <f t="shared" si="2"/>
        <v>0</v>
      </c>
      <c r="E50" s="3"/>
    </row>
    <row r="51" spans="1:7" x14ac:dyDescent="0.35">
      <c r="A51" s="3" t="s">
        <v>48</v>
      </c>
      <c r="B51" s="4">
        <v>1430</v>
      </c>
      <c r="C51" s="4">
        <v>750</v>
      </c>
      <c r="D51" s="7">
        <f t="shared" si="2"/>
        <v>1.9066666666666667</v>
      </c>
      <c r="E51" s="4">
        <v>0</v>
      </c>
    </row>
    <row r="52" spans="1:7" x14ac:dyDescent="0.35">
      <c r="A52" s="3" t="s">
        <v>49</v>
      </c>
      <c r="B52" s="4">
        <v>10925</v>
      </c>
      <c r="C52" s="4">
        <v>5285.6</v>
      </c>
      <c r="D52" s="7">
        <f t="shared" si="2"/>
        <v>2.0669365824125925</v>
      </c>
      <c r="E52" s="4">
        <f>SUM(B52-C52)*0.75</f>
        <v>4229.5499999999993</v>
      </c>
    </row>
    <row r="53" spans="1:7" x14ac:dyDescent="0.35">
      <c r="A53" s="3" t="s">
        <v>50</v>
      </c>
      <c r="B53" s="4">
        <f>SUM(6460.71+285.71)</f>
        <v>6746.42</v>
      </c>
      <c r="C53" s="4">
        <v>10089.6</v>
      </c>
      <c r="D53" s="7">
        <f t="shared" si="2"/>
        <v>0.66865088804313355</v>
      </c>
      <c r="E53" s="4">
        <v>0</v>
      </c>
    </row>
    <row r="54" spans="1:7" x14ac:dyDescent="0.35">
      <c r="A54" s="3" t="s">
        <v>51</v>
      </c>
      <c r="B54" s="3"/>
      <c r="C54" s="4">
        <v>750</v>
      </c>
      <c r="D54" s="7">
        <f t="shared" si="2"/>
        <v>0</v>
      </c>
      <c r="E54" s="3"/>
    </row>
    <row r="55" spans="1:7" x14ac:dyDescent="0.35">
      <c r="A55" s="3" t="s">
        <v>52</v>
      </c>
      <c r="B55" s="4">
        <v>12505</v>
      </c>
      <c r="C55" s="4">
        <v>3629.9</v>
      </c>
      <c r="D55" s="7">
        <f t="shared" si="2"/>
        <v>3.4449984848067441</v>
      </c>
      <c r="E55" s="4">
        <f>SUM(B55-C55)*0.75</f>
        <v>6656.3250000000007</v>
      </c>
      <c r="G55" s="11">
        <v>983.13750000000073</v>
      </c>
    </row>
    <row r="56" spans="1:7" x14ac:dyDescent="0.35">
      <c r="A56" s="3" t="s">
        <v>53</v>
      </c>
      <c r="B56" s="4">
        <v>100</v>
      </c>
      <c r="C56" s="4">
        <v>1809.7</v>
      </c>
      <c r="D56" s="7">
        <f t="shared" si="2"/>
        <v>5.5257777532187656E-2</v>
      </c>
      <c r="E56" s="4">
        <v>0</v>
      </c>
    </row>
    <row r="57" spans="1:7" x14ac:dyDescent="0.35">
      <c r="A57" s="5"/>
      <c r="B57" s="6"/>
      <c r="C57" s="6"/>
      <c r="D57" s="8"/>
      <c r="E57" s="6"/>
    </row>
    <row r="58" spans="1:7" x14ac:dyDescent="0.35">
      <c r="A58" s="2" t="s">
        <v>54</v>
      </c>
      <c r="B58" s="2" t="s">
        <v>1</v>
      </c>
      <c r="C58" s="2" t="s">
        <v>1</v>
      </c>
      <c r="D58" s="2" t="s">
        <v>1</v>
      </c>
      <c r="E58" s="2" t="s">
        <v>1</v>
      </c>
    </row>
    <row r="59" spans="1:7" x14ac:dyDescent="0.35">
      <c r="A59" s="3" t="s">
        <v>55</v>
      </c>
      <c r="B59" s="4">
        <v>1600</v>
      </c>
      <c r="C59" s="4">
        <v>3986.15</v>
      </c>
      <c r="D59" s="7">
        <f t="shared" ref="D59:D70" si="3">SUM(B59/C59)</f>
        <v>0.40138981222482845</v>
      </c>
      <c r="E59" s="4">
        <v>0</v>
      </c>
    </row>
    <row r="60" spans="1:7" x14ac:dyDescent="0.35">
      <c r="A60" s="3" t="s">
        <v>56</v>
      </c>
      <c r="B60" s="4">
        <v>1625</v>
      </c>
      <c r="C60" s="4">
        <v>1858.8</v>
      </c>
      <c r="D60" s="7">
        <f t="shared" si="3"/>
        <v>0.87421992683451688</v>
      </c>
      <c r="E60" s="4">
        <v>0</v>
      </c>
    </row>
    <row r="61" spans="1:7" x14ac:dyDescent="0.35">
      <c r="A61" s="3" t="s">
        <v>57</v>
      </c>
      <c r="B61" s="4">
        <v>8530</v>
      </c>
      <c r="C61" s="4">
        <v>7698.3</v>
      </c>
      <c r="D61" s="7">
        <f t="shared" si="3"/>
        <v>1.1080368393021836</v>
      </c>
      <c r="E61" s="4">
        <f>SUM(B61-C61)*0.75</f>
        <v>623.77499999999986</v>
      </c>
      <c r="G61" s="11">
        <v>9243.86</v>
      </c>
    </row>
    <row r="62" spans="1:7" x14ac:dyDescent="0.35">
      <c r="A62" s="3" t="s">
        <v>58</v>
      </c>
      <c r="B62" s="4">
        <v>3108</v>
      </c>
      <c r="C62" s="4">
        <v>3107.4</v>
      </c>
      <c r="D62" s="7">
        <f t="shared" si="3"/>
        <v>1.0001930874686233</v>
      </c>
      <c r="E62" s="4">
        <f>SUM(B62-C62)*0.75</f>
        <v>0.44999999999993179</v>
      </c>
    </row>
    <row r="63" spans="1:7" x14ac:dyDescent="0.35">
      <c r="A63" s="3" t="s">
        <v>59</v>
      </c>
      <c r="B63" s="3"/>
      <c r="C63" s="4">
        <v>750</v>
      </c>
      <c r="D63" s="7">
        <f t="shared" si="3"/>
        <v>0</v>
      </c>
      <c r="E63" s="3"/>
    </row>
    <row r="64" spans="1:7" x14ac:dyDescent="0.35">
      <c r="A64" s="3" t="s">
        <v>60</v>
      </c>
      <c r="B64" s="4">
        <v>125</v>
      </c>
      <c r="C64" s="4">
        <v>3093.95</v>
      </c>
      <c r="D64" s="7">
        <f t="shared" si="3"/>
        <v>4.0401428594515107E-2</v>
      </c>
      <c r="E64" s="4">
        <v>0</v>
      </c>
    </row>
    <row r="65" spans="1:7" x14ac:dyDescent="0.35">
      <c r="A65" s="3" t="s">
        <v>61</v>
      </c>
      <c r="B65" s="4">
        <v>125</v>
      </c>
      <c r="C65" s="4">
        <v>750</v>
      </c>
      <c r="D65" s="7">
        <f t="shared" si="3"/>
        <v>0.16666666666666666</v>
      </c>
      <c r="E65" s="4">
        <v>0</v>
      </c>
    </row>
    <row r="66" spans="1:7" x14ac:dyDescent="0.35">
      <c r="A66" s="3" t="s">
        <v>62</v>
      </c>
      <c r="B66" s="4">
        <v>5000</v>
      </c>
      <c r="C66" s="4">
        <v>3093.5</v>
      </c>
      <c r="D66" s="7">
        <f t="shared" si="3"/>
        <v>1.6162922256343948</v>
      </c>
      <c r="E66" s="4">
        <f>SUM(B66-C66)*0.75</f>
        <v>1429.875</v>
      </c>
    </row>
    <row r="67" spans="1:7" x14ac:dyDescent="0.35">
      <c r="A67" s="3" t="s">
        <v>63</v>
      </c>
      <c r="B67" s="4">
        <v>1000</v>
      </c>
      <c r="C67" s="4">
        <v>830.35</v>
      </c>
      <c r="D67" s="7">
        <f t="shared" si="3"/>
        <v>1.2043114349370747</v>
      </c>
      <c r="E67" s="4">
        <f>SUM(B67-C67)*0.75</f>
        <v>127.23749999999998</v>
      </c>
    </row>
    <row r="68" spans="1:7" x14ac:dyDescent="0.35">
      <c r="A68" s="3" t="s">
        <v>64</v>
      </c>
      <c r="B68" s="4">
        <v>8000</v>
      </c>
      <c r="C68" s="4">
        <v>750</v>
      </c>
      <c r="D68" s="7">
        <f t="shared" si="3"/>
        <v>10.666666666666666</v>
      </c>
      <c r="E68" s="4">
        <f>SUM(B68-C68)*0.75</f>
        <v>5437.5</v>
      </c>
    </row>
    <row r="69" spans="1:7" x14ac:dyDescent="0.35">
      <c r="A69" s="3" t="s">
        <v>65</v>
      </c>
      <c r="B69" s="4">
        <v>3300</v>
      </c>
      <c r="C69" s="4">
        <v>5752.8</v>
      </c>
      <c r="D69" s="7">
        <f t="shared" si="3"/>
        <v>0.57363370880266995</v>
      </c>
      <c r="E69" s="4">
        <v>0</v>
      </c>
    </row>
    <row r="70" spans="1:7" x14ac:dyDescent="0.35">
      <c r="A70" s="3" t="s">
        <v>66</v>
      </c>
      <c r="B70" s="4">
        <v>25</v>
      </c>
      <c r="C70" s="4">
        <v>3880.1</v>
      </c>
      <c r="D70" s="7">
        <f t="shared" si="3"/>
        <v>6.443132908945646E-3</v>
      </c>
      <c r="E70" s="4">
        <v>0</v>
      </c>
    </row>
    <row r="71" spans="1:7" x14ac:dyDescent="0.35">
      <c r="A71" s="5"/>
      <c r="B71" s="6"/>
      <c r="C71" s="6"/>
      <c r="D71" s="8"/>
      <c r="E71" s="6"/>
    </row>
    <row r="72" spans="1:7" x14ac:dyDescent="0.35">
      <c r="A72" s="2" t="s">
        <v>67</v>
      </c>
      <c r="B72" s="2" t="s">
        <v>1</v>
      </c>
      <c r="C72" s="2" t="s">
        <v>1</v>
      </c>
      <c r="D72" s="2" t="s">
        <v>1</v>
      </c>
      <c r="E72" s="2" t="s">
        <v>1</v>
      </c>
    </row>
    <row r="73" spans="1:7" x14ac:dyDescent="0.35">
      <c r="A73" s="3" t="s">
        <v>68</v>
      </c>
      <c r="B73" s="4">
        <v>25</v>
      </c>
      <c r="C73" s="4">
        <v>2023.95</v>
      </c>
      <c r="D73" s="7">
        <f t="shared" ref="D73:D97" si="4">SUM(B73/C73)</f>
        <v>1.2352083796536475E-2</v>
      </c>
      <c r="E73" s="4">
        <v>0</v>
      </c>
    </row>
    <row r="74" spans="1:7" x14ac:dyDescent="0.35">
      <c r="A74" s="3" t="s">
        <v>69</v>
      </c>
      <c r="B74" s="4">
        <v>50200</v>
      </c>
      <c r="C74" s="4">
        <v>15000</v>
      </c>
      <c r="D74" s="7">
        <f t="shared" si="4"/>
        <v>3.3466666666666667</v>
      </c>
      <c r="E74" s="4">
        <f>SUM(B74-C74)*0.75</f>
        <v>26400</v>
      </c>
      <c r="G74" s="11">
        <v>49486.25</v>
      </c>
    </row>
    <row r="75" spans="1:7" x14ac:dyDescent="0.35">
      <c r="A75" s="3" t="s">
        <v>70</v>
      </c>
      <c r="B75" s="4">
        <v>28375</v>
      </c>
      <c r="C75" s="4">
        <v>15000</v>
      </c>
      <c r="D75" s="7">
        <f t="shared" si="4"/>
        <v>1.8916666666666666</v>
      </c>
      <c r="E75" s="4">
        <f>SUM(B75-C75)*0.75</f>
        <v>10031.25</v>
      </c>
      <c r="G75" s="11">
        <v>19277.14</v>
      </c>
    </row>
    <row r="76" spans="1:7" x14ac:dyDescent="0.35">
      <c r="A76" s="3" t="s">
        <v>71</v>
      </c>
      <c r="B76" s="4">
        <v>500</v>
      </c>
      <c r="C76" s="4">
        <v>1585.75</v>
      </c>
      <c r="D76" s="7">
        <f t="shared" si="4"/>
        <v>0.31530821377896895</v>
      </c>
      <c r="E76" s="4">
        <v>0</v>
      </c>
    </row>
    <row r="77" spans="1:7" x14ac:dyDescent="0.35">
      <c r="A77" s="3" t="s">
        <v>72</v>
      </c>
      <c r="B77" s="4">
        <v>23675</v>
      </c>
      <c r="C77" s="4">
        <v>14983</v>
      </c>
      <c r="D77" s="7">
        <f t="shared" si="4"/>
        <v>1.5801241406927851</v>
      </c>
      <c r="E77" s="4">
        <f>SUM(B77-C77)*0.75</f>
        <v>6519</v>
      </c>
      <c r="G77" s="11">
        <v>28858.46</v>
      </c>
    </row>
    <row r="78" spans="1:7" x14ac:dyDescent="0.35">
      <c r="A78" s="3" t="s">
        <v>73</v>
      </c>
      <c r="B78" s="3"/>
      <c r="C78" s="4">
        <v>1705.6</v>
      </c>
      <c r="D78" s="7">
        <f t="shared" si="4"/>
        <v>0</v>
      </c>
      <c r="E78" s="3"/>
    </row>
    <row r="79" spans="1:7" x14ac:dyDescent="0.35">
      <c r="A79" s="3" t="s">
        <v>74</v>
      </c>
      <c r="B79" s="4">
        <v>225</v>
      </c>
      <c r="C79" s="4">
        <v>15000</v>
      </c>
      <c r="D79" s="7">
        <f t="shared" si="4"/>
        <v>1.4999999999999999E-2</v>
      </c>
      <c r="E79" s="4">
        <v>0</v>
      </c>
    </row>
    <row r="80" spans="1:7" x14ac:dyDescent="0.35">
      <c r="A80" s="3" t="s">
        <v>75</v>
      </c>
      <c r="B80" s="3"/>
      <c r="C80" s="4">
        <v>944</v>
      </c>
      <c r="D80" s="7">
        <f t="shared" si="4"/>
        <v>0</v>
      </c>
      <c r="E80" s="3"/>
    </row>
    <row r="81" spans="1:7" x14ac:dyDescent="0.35">
      <c r="A81" s="3" t="s">
        <v>76</v>
      </c>
      <c r="B81" s="4">
        <v>25</v>
      </c>
      <c r="C81" s="4">
        <v>2565.6</v>
      </c>
      <c r="D81" s="7">
        <f t="shared" si="4"/>
        <v>9.7443093233551617E-3</v>
      </c>
      <c r="E81" s="4">
        <v>0</v>
      </c>
    </row>
    <row r="82" spans="1:7" x14ac:dyDescent="0.35">
      <c r="A82" s="3" t="s">
        <v>77</v>
      </c>
      <c r="B82" s="3"/>
      <c r="C82" s="4">
        <v>2944.05</v>
      </c>
      <c r="D82" s="7">
        <f t="shared" si="4"/>
        <v>0</v>
      </c>
      <c r="E82" s="3"/>
    </row>
    <row r="83" spans="1:7" x14ac:dyDescent="0.35">
      <c r="A83" s="3" t="s">
        <v>78</v>
      </c>
      <c r="B83" s="3"/>
      <c r="C83" s="4">
        <v>750</v>
      </c>
      <c r="D83" s="7">
        <f t="shared" si="4"/>
        <v>0</v>
      </c>
      <c r="E83" s="3"/>
    </row>
    <row r="84" spans="1:7" x14ac:dyDescent="0.35">
      <c r="A84" s="3" t="s">
        <v>79</v>
      </c>
      <c r="B84" s="4">
        <v>1350</v>
      </c>
      <c r="C84" s="4">
        <v>2627.05</v>
      </c>
      <c r="D84" s="7">
        <f t="shared" si="4"/>
        <v>0.51388439504387051</v>
      </c>
      <c r="E84" s="4">
        <v>0</v>
      </c>
    </row>
    <row r="85" spans="1:7" x14ac:dyDescent="0.35">
      <c r="A85" s="3" t="s">
        <v>80</v>
      </c>
      <c r="B85" s="4">
        <v>200</v>
      </c>
      <c r="C85" s="4">
        <v>1148.9000000000001</v>
      </c>
      <c r="D85" s="7">
        <f t="shared" si="4"/>
        <v>0.17407955435634084</v>
      </c>
      <c r="E85" s="4">
        <v>0</v>
      </c>
    </row>
    <row r="86" spans="1:7" x14ac:dyDescent="0.35">
      <c r="A86" s="3" t="s">
        <v>81</v>
      </c>
      <c r="B86" s="3"/>
      <c r="C86" s="4">
        <v>971.6</v>
      </c>
      <c r="D86" s="7">
        <f t="shared" si="4"/>
        <v>0</v>
      </c>
      <c r="E86" s="3"/>
    </row>
    <row r="87" spans="1:7" x14ac:dyDescent="0.35">
      <c r="A87" s="3" t="s">
        <v>82</v>
      </c>
      <c r="B87" s="4">
        <v>50</v>
      </c>
      <c r="C87" s="4">
        <v>1586.55</v>
      </c>
      <c r="D87" s="7">
        <f t="shared" si="4"/>
        <v>3.1514922315716495E-2</v>
      </c>
      <c r="E87" s="4">
        <v>0</v>
      </c>
    </row>
    <row r="88" spans="1:7" x14ac:dyDescent="0.35">
      <c r="A88" s="3" t="s">
        <v>83</v>
      </c>
      <c r="B88" s="4">
        <v>28253</v>
      </c>
      <c r="C88" s="4">
        <v>15000</v>
      </c>
      <c r="D88" s="7">
        <f t="shared" si="4"/>
        <v>1.8835333333333333</v>
      </c>
      <c r="E88" s="4">
        <f>SUM(B88-C88)*0.75</f>
        <v>9939.75</v>
      </c>
      <c r="G88" s="11">
        <v>9335</v>
      </c>
    </row>
    <row r="89" spans="1:7" x14ac:dyDescent="0.35">
      <c r="A89" s="3" t="s">
        <v>84</v>
      </c>
      <c r="B89" s="4">
        <v>25</v>
      </c>
      <c r="C89" s="4">
        <v>2556.15</v>
      </c>
      <c r="D89" s="7">
        <f t="shared" si="4"/>
        <v>9.7803337049860144E-3</v>
      </c>
      <c r="E89" s="4">
        <v>0</v>
      </c>
    </row>
    <row r="90" spans="1:7" x14ac:dyDescent="0.35">
      <c r="A90" s="3" t="s">
        <v>85</v>
      </c>
      <c r="B90" s="4">
        <v>25</v>
      </c>
      <c r="C90" s="4">
        <v>750</v>
      </c>
      <c r="D90" s="7">
        <f t="shared" si="4"/>
        <v>3.3333333333333333E-2</v>
      </c>
      <c r="E90" s="4">
        <v>0</v>
      </c>
    </row>
    <row r="91" spans="1:7" x14ac:dyDescent="0.35">
      <c r="A91" s="3" t="s">
        <v>86</v>
      </c>
      <c r="B91" s="3"/>
      <c r="C91" s="4">
        <v>2041.45</v>
      </c>
      <c r="D91" s="7">
        <f t="shared" si="4"/>
        <v>0</v>
      </c>
      <c r="E91" s="3"/>
    </row>
    <row r="92" spans="1:7" x14ac:dyDescent="0.35">
      <c r="A92" s="3" t="s">
        <v>87</v>
      </c>
      <c r="B92" s="4">
        <v>50</v>
      </c>
      <c r="C92" s="4">
        <v>750</v>
      </c>
      <c r="D92" s="7">
        <f t="shared" si="4"/>
        <v>6.6666666666666666E-2</v>
      </c>
      <c r="E92" s="4">
        <v>0</v>
      </c>
    </row>
    <row r="93" spans="1:7" x14ac:dyDescent="0.35">
      <c r="A93" s="3" t="s">
        <v>88</v>
      </c>
      <c r="B93" s="4">
        <v>100</v>
      </c>
      <c r="C93" s="4">
        <v>2220.25</v>
      </c>
      <c r="D93" s="7">
        <f t="shared" si="4"/>
        <v>4.5039972976016217E-2</v>
      </c>
      <c r="E93" s="4">
        <v>0</v>
      </c>
    </row>
    <row r="94" spans="1:7" x14ac:dyDescent="0.35">
      <c r="A94" s="3" t="s">
        <v>89</v>
      </c>
      <c r="B94" s="4">
        <v>25</v>
      </c>
      <c r="C94" s="4">
        <v>750</v>
      </c>
      <c r="D94" s="7">
        <f t="shared" si="4"/>
        <v>3.3333333333333333E-2</v>
      </c>
      <c r="E94" s="4">
        <v>0</v>
      </c>
    </row>
    <row r="95" spans="1:7" x14ac:dyDescent="0.35">
      <c r="A95" s="3" t="s">
        <v>90</v>
      </c>
      <c r="B95" s="4">
        <v>10125</v>
      </c>
      <c r="C95" s="4">
        <v>12825.85</v>
      </c>
      <c r="D95" s="7">
        <f t="shared" si="4"/>
        <v>0.7894213638862142</v>
      </c>
      <c r="E95" s="4">
        <v>0</v>
      </c>
      <c r="G95" s="11">
        <v>1653.2000000000007</v>
      </c>
    </row>
    <row r="96" spans="1:7" x14ac:dyDescent="0.35">
      <c r="A96" s="3" t="s">
        <v>91</v>
      </c>
      <c r="B96" s="4">
        <v>25</v>
      </c>
      <c r="C96" s="4">
        <v>1568.3</v>
      </c>
      <c r="D96" s="7">
        <f t="shared" si="4"/>
        <v>1.5940827647771473E-2</v>
      </c>
      <c r="E96" s="4">
        <v>0</v>
      </c>
    </row>
    <row r="97" spans="1:7" x14ac:dyDescent="0.35">
      <c r="A97" s="3" t="s">
        <v>92</v>
      </c>
      <c r="B97" s="3"/>
      <c r="C97" s="4">
        <v>750</v>
      </c>
      <c r="D97" s="7">
        <f t="shared" si="4"/>
        <v>0</v>
      </c>
      <c r="E97" s="3"/>
    </row>
    <row r="98" spans="1:7" x14ac:dyDescent="0.35">
      <c r="A98" s="5"/>
      <c r="B98" s="6"/>
      <c r="C98" s="6"/>
      <c r="D98" s="8"/>
      <c r="E98" s="6"/>
    </row>
    <row r="99" spans="1:7" x14ac:dyDescent="0.35">
      <c r="A99" s="2" t="s">
        <v>93</v>
      </c>
      <c r="B99" s="2" t="s">
        <v>1</v>
      </c>
      <c r="C99" s="2" t="s">
        <v>1</v>
      </c>
      <c r="D99" s="2" t="s">
        <v>1</v>
      </c>
      <c r="E99" s="2" t="s">
        <v>1</v>
      </c>
    </row>
    <row r="100" spans="1:7" x14ac:dyDescent="0.35">
      <c r="A100" s="3" t="s">
        <v>94</v>
      </c>
      <c r="B100" s="4">
        <v>16625</v>
      </c>
      <c r="C100" s="4">
        <v>15000</v>
      </c>
      <c r="D100" s="7">
        <f t="shared" ref="D100:D104" si="5">SUM(B100/C100)</f>
        <v>1.1083333333333334</v>
      </c>
      <c r="E100" s="4">
        <f>SUM(B100-C100)*0.75</f>
        <v>1218.75</v>
      </c>
    </row>
    <row r="101" spans="1:7" x14ac:dyDescent="0.35">
      <c r="A101" s="3" t="s">
        <v>95</v>
      </c>
      <c r="B101" s="4">
        <v>25</v>
      </c>
      <c r="C101" s="4">
        <v>2008.35</v>
      </c>
      <c r="D101" s="7">
        <f t="shared" si="5"/>
        <v>1.2448029476933803E-2</v>
      </c>
      <c r="E101" s="4">
        <v>0</v>
      </c>
    </row>
    <row r="102" spans="1:7" x14ac:dyDescent="0.35">
      <c r="A102" s="3" t="s">
        <v>96</v>
      </c>
      <c r="B102" s="3"/>
      <c r="C102" s="4">
        <v>15000</v>
      </c>
      <c r="D102" s="7">
        <f t="shared" si="5"/>
        <v>0</v>
      </c>
      <c r="E102" s="3"/>
    </row>
    <row r="103" spans="1:7" x14ac:dyDescent="0.35">
      <c r="A103" s="3" t="s">
        <v>97</v>
      </c>
      <c r="B103" s="4">
        <v>6935</v>
      </c>
      <c r="C103" s="4">
        <v>10456.75</v>
      </c>
      <c r="D103" s="7">
        <f t="shared" si="5"/>
        <v>0.66320797570946999</v>
      </c>
      <c r="E103" s="4">
        <v>0</v>
      </c>
      <c r="G103" s="11">
        <v>1327.9874999999997</v>
      </c>
    </row>
    <row r="104" spans="1:7" x14ac:dyDescent="0.35">
      <c r="A104" s="3" t="s">
        <v>98</v>
      </c>
      <c r="B104" s="4">
        <v>12100</v>
      </c>
      <c r="C104" s="4">
        <v>15000</v>
      </c>
      <c r="D104" s="7">
        <f t="shared" si="5"/>
        <v>0.80666666666666664</v>
      </c>
      <c r="E104" s="4">
        <v>0</v>
      </c>
    </row>
    <row r="105" spans="1:7" x14ac:dyDescent="0.35">
      <c r="A105" s="5"/>
      <c r="B105" s="6"/>
      <c r="C105" s="6"/>
      <c r="D105" s="8"/>
      <c r="E105" s="6"/>
    </row>
    <row r="106" spans="1:7" x14ac:dyDescent="0.35">
      <c r="A106" s="2" t="s">
        <v>99</v>
      </c>
      <c r="B106" s="2" t="s">
        <v>1</v>
      </c>
      <c r="C106" s="2" t="s">
        <v>1</v>
      </c>
      <c r="D106" s="2" t="s">
        <v>1</v>
      </c>
      <c r="E106" s="2" t="s">
        <v>1</v>
      </c>
    </row>
    <row r="107" spans="1:7" x14ac:dyDescent="0.35">
      <c r="A107" s="3" t="s">
        <v>100</v>
      </c>
      <c r="B107" s="4">
        <v>14325</v>
      </c>
      <c r="C107" s="4">
        <v>15000</v>
      </c>
      <c r="D107" s="7">
        <f t="shared" ref="D107:D113" si="6">SUM(B107/C107)</f>
        <v>0.95499999999999996</v>
      </c>
      <c r="E107" s="4">
        <v>0</v>
      </c>
    </row>
    <row r="108" spans="1:7" x14ac:dyDescent="0.35">
      <c r="A108" s="3" t="s">
        <v>101</v>
      </c>
      <c r="B108" s="3"/>
      <c r="C108" s="4">
        <v>1352.45</v>
      </c>
      <c r="D108" s="7">
        <f t="shared" si="6"/>
        <v>0</v>
      </c>
      <c r="E108" s="3"/>
    </row>
    <row r="109" spans="1:7" x14ac:dyDescent="0.35">
      <c r="A109" s="3" t="s">
        <v>102</v>
      </c>
      <c r="B109" s="3"/>
      <c r="C109" s="4">
        <v>828.05</v>
      </c>
      <c r="D109" s="7">
        <f t="shared" si="6"/>
        <v>0</v>
      </c>
      <c r="E109" s="3"/>
    </row>
    <row r="110" spans="1:7" x14ac:dyDescent="0.35">
      <c r="A110" s="3" t="s">
        <v>103</v>
      </c>
      <c r="B110" s="4">
        <v>25</v>
      </c>
      <c r="C110" s="4">
        <v>2346.1</v>
      </c>
      <c r="D110" s="7">
        <f>SUM(B110/C110)</f>
        <v>1.0655982268445505E-2</v>
      </c>
      <c r="E110" s="4">
        <v>0</v>
      </c>
    </row>
    <row r="111" spans="1:7" x14ac:dyDescent="0.35">
      <c r="A111" s="3" t="s">
        <v>104</v>
      </c>
      <c r="B111" s="4">
        <v>420</v>
      </c>
      <c r="C111" s="4">
        <v>3389.15</v>
      </c>
      <c r="D111" s="7">
        <f t="shared" si="6"/>
        <v>0.12392487791924228</v>
      </c>
      <c r="E111" s="4">
        <v>0</v>
      </c>
    </row>
    <row r="112" spans="1:7" x14ac:dyDescent="0.35">
      <c r="A112" s="3" t="s">
        <v>105</v>
      </c>
      <c r="B112" s="4">
        <v>425</v>
      </c>
      <c r="C112" s="4">
        <v>11765.1</v>
      </c>
      <c r="D112" s="7">
        <f t="shared" si="6"/>
        <v>3.612378985303992E-2</v>
      </c>
      <c r="E112" s="4">
        <v>0</v>
      </c>
    </row>
    <row r="113" spans="1:7" x14ac:dyDescent="0.35">
      <c r="A113" s="3" t="s">
        <v>106</v>
      </c>
      <c r="B113" s="3"/>
      <c r="C113" s="4">
        <v>750</v>
      </c>
      <c r="D113" s="7">
        <f t="shared" si="6"/>
        <v>0</v>
      </c>
      <c r="E113" s="3"/>
    </row>
    <row r="114" spans="1:7" x14ac:dyDescent="0.35">
      <c r="A114" s="5"/>
      <c r="B114" s="6"/>
      <c r="C114" s="6"/>
      <c r="D114" s="8"/>
      <c r="E114" s="6"/>
    </row>
    <row r="115" spans="1:7" x14ac:dyDescent="0.35">
      <c r="A115" s="2" t="s">
        <v>107</v>
      </c>
      <c r="B115" s="2" t="s">
        <v>1</v>
      </c>
      <c r="C115" s="2" t="s">
        <v>1</v>
      </c>
      <c r="D115" s="2" t="s">
        <v>1</v>
      </c>
      <c r="E115" s="2" t="s">
        <v>1</v>
      </c>
    </row>
    <row r="116" spans="1:7" x14ac:dyDescent="0.35">
      <c r="A116" s="3" t="s">
        <v>108</v>
      </c>
      <c r="B116" s="3"/>
      <c r="C116" s="4">
        <v>1023.45</v>
      </c>
      <c r="D116" s="3"/>
      <c r="E116" s="3"/>
    </row>
    <row r="117" spans="1:7" x14ac:dyDescent="0.35">
      <c r="A117" s="3" t="s">
        <v>109</v>
      </c>
      <c r="B117" s="3"/>
      <c r="C117" s="4">
        <v>2369.6</v>
      </c>
      <c r="D117" s="3"/>
      <c r="E117" s="3"/>
    </row>
    <row r="118" spans="1:7" x14ac:dyDescent="0.35">
      <c r="A118" s="3" t="s">
        <v>110</v>
      </c>
      <c r="B118" s="4">
        <v>1855</v>
      </c>
      <c r="C118" s="4">
        <v>13184.5</v>
      </c>
      <c r="D118" s="7">
        <f>SUM(B118/C118)</f>
        <v>0.14069551367135652</v>
      </c>
      <c r="E118" s="4">
        <v>0</v>
      </c>
    </row>
    <row r="119" spans="1:7" x14ac:dyDescent="0.35">
      <c r="A119" s="3" t="s">
        <v>111</v>
      </c>
      <c r="B119" s="3"/>
      <c r="C119" s="4">
        <v>1810.4</v>
      </c>
      <c r="D119" s="7">
        <f t="shared" ref="D119:D137" si="7">SUM(B119/C119)</f>
        <v>0</v>
      </c>
      <c r="E119" s="3"/>
    </row>
    <row r="120" spans="1:7" x14ac:dyDescent="0.35">
      <c r="A120" s="3" t="s">
        <v>112</v>
      </c>
      <c r="B120" s="3"/>
      <c r="C120" s="4">
        <v>2258.15</v>
      </c>
      <c r="D120" s="7">
        <f t="shared" si="7"/>
        <v>0</v>
      </c>
      <c r="E120" s="3"/>
    </row>
    <row r="121" spans="1:7" x14ac:dyDescent="0.35">
      <c r="A121" s="3" t="s">
        <v>113</v>
      </c>
      <c r="B121" s="4">
        <v>8465</v>
      </c>
      <c r="C121" s="4">
        <v>14026.65</v>
      </c>
      <c r="D121" s="7">
        <f t="shared" si="7"/>
        <v>0.60349406308705211</v>
      </c>
      <c r="E121" s="4">
        <v>0</v>
      </c>
    </row>
    <row r="122" spans="1:7" x14ac:dyDescent="0.35">
      <c r="A122" s="3" t="s">
        <v>114</v>
      </c>
      <c r="B122" s="3"/>
      <c r="C122" s="4">
        <v>789.65</v>
      </c>
      <c r="D122" s="7">
        <f t="shared" si="7"/>
        <v>0</v>
      </c>
      <c r="E122" s="3"/>
    </row>
    <row r="123" spans="1:7" x14ac:dyDescent="0.35">
      <c r="A123" s="3" t="s">
        <v>115</v>
      </c>
      <c r="B123" s="4">
        <v>25</v>
      </c>
      <c r="C123" s="4">
        <v>1695.75</v>
      </c>
      <c r="D123" s="7">
        <f t="shared" si="7"/>
        <v>1.4742739200943536E-2</v>
      </c>
      <c r="E123" s="4">
        <v>0</v>
      </c>
    </row>
    <row r="124" spans="1:7" x14ac:dyDescent="0.35">
      <c r="A124" s="3" t="s">
        <v>116</v>
      </c>
      <c r="B124" s="4">
        <v>600</v>
      </c>
      <c r="C124" s="4">
        <v>6444.8</v>
      </c>
      <c r="D124" s="7">
        <f t="shared" si="7"/>
        <v>9.3098311817279039E-2</v>
      </c>
      <c r="E124" s="4">
        <v>0</v>
      </c>
    </row>
    <row r="125" spans="1:7" x14ac:dyDescent="0.35">
      <c r="A125" s="3" t="s">
        <v>117</v>
      </c>
      <c r="B125" s="4">
        <v>7100</v>
      </c>
      <c r="C125" s="4">
        <v>3668.1</v>
      </c>
      <c r="D125" s="7">
        <f t="shared" si="7"/>
        <v>1.9356069899948203</v>
      </c>
      <c r="E125" s="4">
        <f>SUM(B125-C125)*0.75</f>
        <v>2573.9250000000002</v>
      </c>
      <c r="G125" s="11">
        <v>26927.975000000002</v>
      </c>
    </row>
    <row r="126" spans="1:7" x14ac:dyDescent="0.35">
      <c r="A126" s="3" t="s">
        <v>118</v>
      </c>
      <c r="B126" s="4">
        <v>690</v>
      </c>
      <c r="C126" s="4">
        <v>812.25</v>
      </c>
      <c r="D126" s="7">
        <f t="shared" si="7"/>
        <v>0.8494921514312096</v>
      </c>
      <c r="E126" s="4">
        <v>0</v>
      </c>
    </row>
    <row r="127" spans="1:7" x14ac:dyDescent="0.35">
      <c r="A127" s="3" t="s">
        <v>119</v>
      </c>
      <c r="B127" s="3"/>
      <c r="C127" s="4">
        <v>750</v>
      </c>
      <c r="D127" s="7">
        <f t="shared" si="7"/>
        <v>0</v>
      </c>
      <c r="E127" s="3"/>
    </row>
    <row r="128" spans="1:7" x14ac:dyDescent="0.35">
      <c r="A128" s="3" t="s">
        <v>120</v>
      </c>
      <c r="B128" s="3"/>
      <c r="C128" s="4">
        <v>2396.1</v>
      </c>
      <c r="D128" s="7">
        <f t="shared" si="7"/>
        <v>0</v>
      </c>
      <c r="E128" s="3"/>
    </row>
    <row r="129" spans="1:7" x14ac:dyDescent="0.35">
      <c r="A129" s="3" t="s">
        <v>121</v>
      </c>
      <c r="B129" s="4">
        <v>300</v>
      </c>
      <c r="C129" s="4">
        <v>1672.15</v>
      </c>
      <c r="D129" s="7">
        <f t="shared" si="7"/>
        <v>0.17940974194898782</v>
      </c>
      <c r="E129" s="4">
        <v>0</v>
      </c>
    </row>
    <row r="130" spans="1:7" x14ac:dyDescent="0.35">
      <c r="A130" s="3" t="s">
        <v>122</v>
      </c>
      <c r="B130" s="4">
        <v>25</v>
      </c>
      <c r="C130" s="4">
        <v>1931.6</v>
      </c>
      <c r="D130" s="7">
        <f t="shared" si="7"/>
        <v>1.2942638227376268E-2</v>
      </c>
      <c r="E130" s="4">
        <v>0</v>
      </c>
    </row>
    <row r="131" spans="1:7" x14ac:dyDescent="0.35">
      <c r="A131" s="3" t="s">
        <v>123</v>
      </c>
      <c r="B131" s="3"/>
      <c r="C131" s="4">
        <v>750</v>
      </c>
      <c r="D131" s="7">
        <f t="shared" si="7"/>
        <v>0</v>
      </c>
      <c r="E131" s="3"/>
    </row>
    <row r="132" spans="1:7" x14ac:dyDescent="0.35">
      <c r="A132" s="3" t="s">
        <v>124</v>
      </c>
      <c r="B132" s="4">
        <v>275</v>
      </c>
      <c r="C132" s="4">
        <v>1519.7</v>
      </c>
      <c r="D132" s="7">
        <f t="shared" si="7"/>
        <v>0.18095676778311509</v>
      </c>
      <c r="E132" s="4">
        <v>0</v>
      </c>
    </row>
    <row r="133" spans="1:7" x14ac:dyDescent="0.35">
      <c r="A133" s="3" t="s">
        <v>125</v>
      </c>
      <c r="B133" s="3"/>
      <c r="C133" s="4">
        <v>1149.3</v>
      </c>
      <c r="D133" s="7">
        <f t="shared" si="7"/>
        <v>0</v>
      </c>
      <c r="E133" s="3"/>
    </row>
    <row r="134" spans="1:7" x14ac:dyDescent="0.35">
      <c r="A134" s="3" t="s">
        <v>126</v>
      </c>
      <c r="B134" s="4">
        <v>3197</v>
      </c>
      <c r="C134" s="4">
        <v>13322.1</v>
      </c>
      <c r="D134" s="7">
        <f t="shared" si="7"/>
        <v>0.23997718077480276</v>
      </c>
      <c r="E134" s="4">
        <v>0</v>
      </c>
      <c r="G134" s="11">
        <v>2558.89</v>
      </c>
    </row>
    <row r="135" spans="1:7" x14ac:dyDescent="0.35">
      <c r="A135" s="3" t="s">
        <v>127</v>
      </c>
      <c r="B135" s="4">
        <v>75</v>
      </c>
      <c r="C135" s="4">
        <v>2394.1</v>
      </c>
      <c r="D135" s="7">
        <f t="shared" si="7"/>
        <v>3.1327012238419452E-2</v>
      </c>
      <c r="E135" s="4">
        <v>0</v>
      </c>
    </row>
    <row r="136" spans="1:7" x14ac:dyDescent="0.35">
      <c r="A136" s="3" t="s">
        <v>128</v>
      </c>
      <c r="B136" s="3"/>
      <c r="C136" s="4">
        <v>750</v>
      </c>
      <c r="D136" s="7">
        <f t="shared" si="7"/>
        <v>0</v>
      </c>
      <c r="E136" s="3"/>
    </row>
    <row r="137" spans="1:7" x14ac:dyDescent="0.35">
      <c r="A137" s="3" t="s">
        <v>129</v>
      </c>
      <c r="B137" s="4">
        <v>5200</v>
      </c>
      <c r="C137" s="4">
        <v>1818.2</v>
      </c>
      <c r="D137" s="7">
        <f t="shared" si="7"/>
        <v>2.8599714002859971</v>
      </c>
      <c r="E137" s="4">
        <f>SUM(B137-C137)*0.75</f>
        <v>2536.3500000000004</v>
      </c>
      <c r="G137" s="11">
        <v>1402.4250000000002</v>
      </c>
    </row>
    <row r="138" spans="1:7" x14ac:dyDescent="0.35">
      <c r="A138" s="5"/>
      <c r="B138" s="6"/>
      <c r="C138" s="6"/>
      <c r="D138" s="8"/>
      <c r="E138" s="6"/>
    </row>
    <row r="139" spans="1:7" x14ac:dyDescent="0.35">
      <c r="A139" s="2" t="s">
        <v>130</v>
      </c>
      <c r="B139" s="2" t="s">
        <v>1</v>
      </c>
      <c r="C139" s="2" t="s">
        <v>1</v>
      </c>
      <c r="D139" s="2" t="s">
        <v>1</v>
      </c>
      <c r="E139" s="2" t="s">
        <v>1</v>
      </c>
    </row>
    <row r="140" spans="1:7" x14ac:dyDescent="0.35">
      <c r="A140" s="3" t="s">
        <v>131</v>
      </c>
      <c r="B140" s="4">
        <v>1804.17</v>
      </c>
      <c r="C140" s="4">
        <v>15000</v>
      </c>
      <c r="D140" s="7">
        <f t="shared" ref="D140:D149" si="8">SUM(B140/C140)</f>
        <v>0.12027800000000001</v>
      </c>
      <c r="E140" s="4">
        <v>0</v>
      </c>
    </row>
    <row r="141" spans="1:7" x14ac:dyDescent="0.35">
      <c r="A141" s="3" t="s">
        <v>132</v>
      </c>
      <c r="B141" s="4">
        <v>2355.1</v>
      </c>
      <c r="C141" s="4">
        <v>8511.6</v>
      </c>
      <c r="D141" s="7">
        <f t="shared" si="8"/>
        <v>0.27669298369284268</v>
      </c>
      <c r="E141" s="4">
        <v>0</v>
      </c>
    </row>
    <row r="142" spans="1:7" x14ac:dyDescent="0.35">
      <c r="A142" s="3" t="s">
        <v>133</v>
      </c>
      <c r="B142" s="3"/>
      <c r="C142" s="4">
        <v>1550.1</v>
      </c>
      <c r="D142" s="7">
        <f t="shared" si="8"/>
        <v>0</v>
      </c>
      <c r="E142" s="3"/>
    </row>
    <row r="143" spans="1:7" x14ac:dyDescent="0.35">
      <c r="A143" s="3" t="s">
        <v>134</v>
      </c>
      <c r="B143" s="3"/>
      <c r="C143" s="4">
        <v>2171.35</v>
      </c>
      <c r="D143" s="7">
        <f t="shared" si="8"/>
        <v>0</v>
      </c>
      <c r="E143" s="3"/>
    </row>
    <row r="144" spans="1:7" x14ac:dyDescent="0.35">
      <c r="A144" s="3" t="s">
        <v>135</v>
      </c>
      <c r="B144" s="4">
        <v>25</v>
      </c>
      <c r="C144" s="4">
        <v>4830.8500000000004</v>
      </c>
      <c r="D144" s="7">
        <f t="shared" si="8"/>
        <v>5.1750727097715716E-3</v>
      </c>
      <c r="E144" s="4">
        <v>0</v>
      </c>
    </row>
    <row r="145" spans="1:5" x14ac:dyDescent="0.35">
      <c r="A145" s="3" t="s">
        <v>136</v>
      </c>
      <c r="B145" s="4">
        <v>100</v>
      </c>
      <c r="C145" s="4">
        <v>12175.25</v>
      </c>
      <c r="D145" s="7">
        <f t="shared" si="8"/>
        <v>8.213383708753413E-3</v>
      </c>
      <c r="E145" s="4">
        <v>0</v>
      </c>
    </row>
    <row r="146" spans="1:5" x14ac:dyDescent="0.35">
      <c r="A146" s="3" t="s">
        <v>137</v>
      </c>
      <c r="B146" s="3"/>
      <c r="C146" s="4">
        <v>2842.05</v>
      </c>
      <c r="D146" s="7">
        <f t="shared" si="8"/>
        <v>0</v>
      </c>
      <c r="E146" s="3"/>
    </row>
    <row r="147" spans="1:5" x14ac:dyDescent="0.35">
      <c r="A147" s="3" t="s">
        <v>138</v>
      </c>
      <c r="B147" s="4">
        <v>25</v>
      </c>
      <c r="C147" s="4">
        <v>3171.8</v>
      </c>
      <c r="D147" s="7">
        <f t="shared" si="8"/>
        <v>7.8819597704773304E-3</v>
      </c>
      <c r="E147" s="4">
        <v>0</v>
      </c>
    </row>
    <row r="148" spans="1:5" x14ac:dyDescent="0.35">
      <c r="A148" s="3" t="s">
        <v>139</v>
      </c>
      <c r="B148" s="4">
        <v>25</v>
      </c>
      <c r="C148" s="4">
        <v>750</v>
      </c>
      <c r="D148" s="7">
        <f t="shared" si="8"/>
        <v>3.3333333333333333E-2</v>
      </c>
      <c r="E148" s="4">
        <v>0</v>
      </c>
    </row>
    <row r="149" spans="1:5" x14ac:dyDescent="0.35">
      <c r="A149" s="3" t="s">
        <v>140</v>
      </c>
      <c r="B149" s="4">
        <v>10340</v>
      </c>
      <c r="C149" s="4">
        <v>10381.200000000001</v>
      </c>
      <c r="D149" s="7">
        <f t="shared" si="8"/>
        <v>0.99603128732709123</v>
      </c>
      <c r="E149" s="4">
        <v>0</v>
      </c>
    </row>
  </sheetData>
  <mergeCells count="1">
    <mergeCell ref="A1:E1"/>
  </mergeCells>
  <pageMargins left="0.25" right="0.25" top="0.5" bottom="0.5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9E398A622C6C49AA1D7585FFB11E1C" ma:contentTypeVersion="15" ma:contentTypeDescription="Create a new document." ma:contentTypeScope="" ma:versionID="e512536fd6f5661c5f22fd87ee359dee">
  <xsd:schema xmlns:xsd="http://www.w3.org/2001/XMLSchema" xmlns:xs="http://www.w3.org/2001/XMLSchema" xmlns:p="http://schemas.microsoft.com/office/2006/metadata/properties" xmlns:ns2="2f767739-3f6a-40b8-bbd8-abf27c558a8f" xmlns:ns3="d9da5a54-c2f0-49f3-92e8-cd1dfa6c1193" targetNamespace="http://schemas.microsoft.com/office/2006/metadata/properties" ma:root="true" ma:fieldsID="fe50215440deceba59d336d16bf3b330" ns2:_="" ns3:_="">
    <xsd:import namespace="2f767739-3f6a-40b8-bbd8-abf27c558a8f"/>
    <xsd:import namespace="d9da5a54-c2f0-49f3-92e8-cd1dfa6c1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67739-3f6a-40b8-bbd8-abf27c558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c69a052-f184-434b-9d65-0211e1fc19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a5a54-c2f0-49f3-92e8-cd1dfa6c1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dd4dee0-8bfe-4f8e-8b0e-7f7dc025773a}" ma:internalName="TaxCatchAll" ma:showField="CatchAllData" ma:web="d9da5a54-c2f0-49f3-92e8-cd1dfa6c11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5B7F01-2077-4462-AFDF-C03DC7201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767739-3f6a-40b8-bbd8-abf27c558a8f"/>
    <ds:schemaRef ds:uri="d9da5a54-c2f0-49f3-92e8-cd1dfa6c1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9563B5-1A8C-4FD4-BED3-FC51003D30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NAAFAIRSHAREREPORT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Wilson</dc:creator>
  <cp:lastModifiedBy>Jim Wilson</cp:lastModifiedBy>
  <dcterms:created xsi:type="dcterms:W3CDTF">2022-07-24T17:42:22Z</dcterms:created>
  <dcterms:modified xsi:type="dcterms:W3CDTF">2022-07-26T20:05:16Z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